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1920" windowWidth="17955" windowHeight="9975" tabRatio="544"/>
  </bookViews>
  <sheets>
    <sheet name="کتاب " sheetId="6" r:id="rId1"/>
    <sheet name="جدول امتیازات کتاب" sheetId="7" state="hidden" r:id="rId2"/>
    <sheet name="مقاله" sheetId="2" r:id="rId3"/>
    <sheet name="جدول امتیازات مقاله" sheetId="9" state="hidden" r:id="rId4"/>
    <sheet name="طرح ها و پروژه ها" sheetId="5" r:id="rId5"/>
    <sheet name="جدول امتیازات طرح" sheetId="10" state="hidden" r:id="rId6"/>
    <sheet name="جزوه" sheetId="1" r:id="rId7"/>
    <sheet name="جدول امتیازات جزوه" sheetId="13" state="hidden" r:id="rId8"/>
    <sheet name="بروشور" sheetId="12" r:id="rId9"/>
    <sheet name="جدول امتیازات بروشور" sheetId="8" state="hidden" r:id="rId10"/>
    <sheet name="تعداد فعالان عرصه پژوهش" sheetId="14" state="hidden" r:id="rId11"/>
  </sheets>
  <definedNames>
    <definedName name="_ftn1" localSheetId="8">بروشور!#REF!</definedName>
    <definedName name="_ftn1" localSheetId="6">جزوه!#REF!</definedName>
    <definedName name="_ftn1" localSheetId="4">'طرح ها و پروژه ها'!#REF!</definedName>
    <definedName name="_ftn1" localSheetId="0">'کتاب '!#REF!</definedName>
    <definedName name="_ftn2" localSheetId="8">بروشور!#REF!</definedName>
    <definedName name="_ftn2" localSheetId="6">جزوه!#REF!</definedName>
    <definedName name="_ftn2" localSheetId="4">'طرح ها و پروژه ها'!#REF!</definedName>
    <definedName name="_ftn2" localSheetId="0">'کتاب '!#REF!</definedName>
    <definedName name="_ftn3" localSheetId="8">بروشور!#REF!</definedName>
    <definedName name="_ftn3" localSheetId="6">جزوه!#REF!</definedName>
    <definedName name="_ftn3" localSheetId="4">'طرح ها و پروژه ها'!#REF!</definedName>
    <definedName name="_ftn3" localSheetId="0">'کتاب '!#REF!</definedName>
    <definedName name="_ftn4" localSheetId="8">بروشور!#REF!</definedName>
    <definedName name="_ftn4" localSheetId="6">جزوه!#REF!</definedName>
    <definedName name="_ftn4" localSheetId="4">'طرح ها و پروژه ها'!#REF!</definedName>
    <definedName name="_ftn4" localSheetId="0">'کتاب '!#REF!</definedName>
    <definedName name="_ftn5" localSheetId="8">بروشور!#REF!</definedName>
    <definedName name="_ftn5" localSheetId="6">جزوه!#REF!</definedName>
    <definedName name="_ftn5" localSheetId="4">'طرح ها و پروژه ها'!#REF!</definedName>
    <definedName name="_ftn5" localSheetId="0">'کتاب '!#REF!</definedName>
    <definedName name="_ftnref1" localSheetId="8">بروشور!#REF!</definedName>
    <definedName name="_ftnref1" localSheetId="6">جزوه!#REF!</definedName>
    <definedName name="_ftnref1" localSheetId="4">'طرح ها و پروژه ها'!#REF!</definedName>
    <definedName name="_ftnref1" localSheetId="0">'کتاب '!#REF!</definedName>
    <definedName name="_ftnref2" localSheetId="8">بروشور!#REF!</definedName>
    <definedName name="_ftnref2" localSheetId="6">جزوه!#REF!</definedName>
    <definedName name="_ftnref2" localSheetId="4">'طرح ها و پروژه ها'!#REF!</definedName>
    <definedName name="_ftnref2" localSheetId="0">'کتاب '!#REF!</definedName>
    <definedName name="_ftnref3" localSheetId="8">بروشور!#REF!</definedName>
    <definedName name="_ftnref3" localSheetId="6">جزوه!#REF!</definedName>
    <definedName name="_ftnref3" localSheetId="4">'طرح ها و پروژه ها'!#REF!</definedName>
    <definedName name="_ftnref3" localSheetId="0">'کتاب '!#REF!</definedName>
    <definedName name="_ftnref4" localSheetId="8">بروشور!#REF!</definedName>
    <definedName name="_ftnref4" localSheetId="6">جزوه!#REF!</definedName>
    <definedName name="_ftnref4" localSheetId="4">'طرح ها و پروژه ها'!#REF!</definedName>
    <definedName name="_ftnref4" localSheetId="0">'کتاب '!#REF!</definedName>
    <definedName name="_ftnref5" localSheetId="8">بروشور!#REF!</definedName>
    <definedName name="_ftnref5" localSheetId="6">جزوه!#REF!</definedName>
    <definedName name="_ftnref5" localSheetId="4">'طرح ها و پروژه ها'!#REF!</definedName>
    <definedName name="_ftnref5" localSheetId="0">'کتاب '!#REF!</definedName>
    <definedName name="OLE_LINK19" localSheetId="8">بروشور!#REF!</definedName>
    <definedName name="OLE_LINK19" localSheetId="6">جزوه!#REF!</definedName>
    <definedName name="OLE_LINK19" localSheetId="4">'طرح ها و پروژه ها'!$A$2</definedName>
    <definedName name="OLE_LINK19" localSheetId="0">'کتاب '!#REF!</definedName>
    <definedName name="OLE_LINK3" localSheetId="8">بروشور!#REF!</definedName>
    <definedName name="OLE_LINK3" localSheetId="6">جزوه!#REF!</definedName>
    <definedName name="OLE_LINK3" localSheetId="4">'طرح ها و پروژه ها'!$G$4</definedName>
    <definedName name="OLE_LINK3" localSheetId="0">'کتاب '!#REF!</definedName>
    <definedName name="OLE_LINK7" localSheetId="8">بروشور!$A$3</definedName>
    <definedName name="OLE_LINK7" localSheetId="6">جزوه!$A$3</definedName>
    <definedName name="OLE_LINK7" localSheetId="4">'طرح ها و پروژه ها'!#REF!</definedName>
    <definedName name="OLE_LINK7" localSheetId="0">'کتاب '!$A$3</definedName>
  </definedNames>
  <calcPr calcId="144525"/>
</workbook>
</file>

<file path=xl/calcChain.xml><?xml version="1.0" encoding="utf-8"?>
<calcChain xmlns="http://schemas.openxmlformats.org/spreadsheetml/2006/main">
  <c r="G14" i="9" l="1"/>
  <c r="G13" i="9"/>
  <c r="G12" i="9"/>
  <c r="B4" i="14" l="1"/>
  <c r="B2" i="14"/>
  <c r="B3" i="14"/>
  <c r="B5" i="14" l="1"/>
  <c r="F2" i="9"/>
  <c r="F3" i="9"/>
  <c r="F4" i="9"/>
  <c r="F5" i="9"/>
  <c r="F6" i="9"/>
  <c r="F7" i="9"/>
  <c r="F8" i="9"/>
  <c r="F9" i="9"/>
  <c r="F10" i="9"/>
  <c r="F11" i="9"/>
  <c r="D2" i="8" l="1"/>
  <c r="D3" i="8"/>
  <c r="D4" i="8"/>
  <c r="D5" i="8"/>
  <c r="D6" i="8"/>
  <c r="D7" i="8"/>
  <c r="D8" i="8"/>
  <c r="D9" i="8"/>
  <c r="D10" i="8"/>
  <c r="D11" i="8"/>
  <c r="B2" i="8"/>
  <c r="B3" i="8"/>
  <c r="B4" i="8"/>
  <c r="B5" i="8"/>
  <c r="B6" i="8"/>
  <c r="B7" i="8"/>
  <c r="B8" i="8"/>
  <c r="B9" i="8"/>
  <c r="B10" i="8"/>
  <c r="B11" i="8"/>
  <c r="E13" i="8" l="1"/>
  <c r="E14" i="8"/>
  <c r="B2" i="13"/>
  <c r="C2" i="13"/>
  <c r="D2" i="13"/>
  <c r="B3" i="13"/>
  <c r="C3" i="13"/>
  <c r="D3" i="13"/>
  <c r="B4" i="13"/>
  <c r="C4" i="13"/>
  <c r="D4" i="13"/>
  <c r="B5" i="13"/>
  <c r="C5" i="13"/>
  <c r="D5" i="13"/>
  <c r="B6" i="13"/>
  <c r="C6" i="13"/>
  <c r="D6" i="13"/>
  <c r="B7" i="13"/>
  <c r="C7" i="13"/>
  <c r="D7" i="13"/>
  <c r="B8" i="13"/>
  <c r="C8" i="13"/>
  <c r="D8" i="13"/>
  <c r="B9" i="13"/>
  <c r="C9" i="13"/>
  <c r="D9" i="13"/>
  <c r="B10" i="13"/>
  <c r="C10" i="13"/>
  <c r="D10" i="13"/>
  <c r="B11" i="13"/>
  <c r="C11" i="13"/>
  <c r="D11" i="13"/>
  <c r="E13" i="13" l="1"/>
  <c r="E14" i="13"/>
  <c r="D2" i="10"/>
  <c r="E2" i="10" s="1"/>
  <c r="D3" i="10"/>
  <c r="D4" i="10"/>
  <c r="E4" i="10" s="1"/>
  <c r="D5" i="10"/>
  <c r="E5" i="10" s="1"/>
  <c r="D6" i="10"/>
  <c r="E6" i="10" s="1"/>
  <c r="D7" i="10"/>
  <c r="E7" i="10" s="1"/>
  <c r="D8" i="10"/>
  <c r="E8" i="10" s="1"/>
  <c r="D9" i="10"/>
  <c r="E9" i="10" s="1"/>
  <c r="D10" i="10"/>
  <c r="E10" i="10" s="1"/>
  <c r="D11" i="10"/>
  <c r="E11" i="10" s="1"/>
  <c r="B2" i="10" l="1"/>
  <c r="C2" i="10"/>
  <c r="B3" i="10"/>
  <c r="C3" i="10"/>
  <c r="E3" i="10" s="1"/>
  <c r="B4" i="10"/>
  <c r="C4" i="10"/>
  <c r="B5" i="10"/>
  <c r="C5" i="10"/>
  <c r="B6" i="10"/>
  <c r="C6" i="10"/>
  <c r="B7" i="10"/>
  <c r="C7" i="10"/>
  <c r="B8" i="10"/>
  <c r="C8" i="10"/>
  <c r="B9" i="10"/>
  <c r="C9" i="10"/>
  <c r="B10" i="10"/>
  <c r="C10" i="10"/>
  <c r="B11" i="10"/>
  <c r="C11" i="10"/>
  <c r="C2" i="9"/>
  <c r="C3" i="9"/>
  <c r="C4" i="9"/>
  <c r="C5" i="9"/>
  <c r="C6" i="9"/>
  <c r="C7" i="9"/>
  <c r="C8" i="9"/>
  <c r="C9" i="9"/>
  <c r="C10" i="9"/>
  <c r="C11" i="9"/>
  <c r="B2" i="9"/>
  <c r="B3" i="9"/>
  <c r="B4" i="9"/>
  <c r="B5" i="9"/>
  <c r="B6" i="9"/>
  <c r="B7" i="9"/>
  <c r="B8" i="9"/>
  <c r="B9" i="9"/>
  <c r="B10" i="9"/>
  <c r="B11" i="9"/>
  <c r="B2" i="7"/>
  <c r="B3" i="7"/>
  <c r="B4" i="7"/>
  <c r="B5" i="7"/>
  <c r="B6" i="7"/>
  <c r="B7" i="7"/>
  <c r="B8" i="7"/>
  <c r="B9" i="7"/>
  <c r="B10" i="7"/>
  <c r="B11" i="7"/>
  <c r="G13" i="7" l="1"/>
  <c r="G15" i="7" s="1"/>
  <c r="G16" i="7" s="1"/>
  <c r="G14" i="7"/>
  <c r="E13" i="10"/>
  <c r="E15" i="10" s="1"/>
  <c r="E14" i="10"/>
  <c r="G15" i="9"/>
  <c r="E12" i="10"/>
  <c r="G17" i="7" l="1"/>
  <c r="E17" i="10"/>
  <c r="E16" i="10"/>
  <c r="C2" i="8" l="1"/>
  <c r="C3" i="8"/>
  <c r="C4" i="8"/>
  <c r="C5" i="8"/>
  <c r="C6" i="8"/>
  <c r="C7" i="8"/>
  <c r="C8" i="8"/>
  <c r="C9" i="8"/>
  <c r="C10" i="8"/>
  <c r="C11" i="8"/>
  <c r="E11" i="8" l="1"/>
  <c r="E9" i="8"/>
  <c r="E7" i="8"/>
  <c r="E11" i="13"/>
  <c r="E10" i="13"/>
  <c r="E9" i="13"/>
  <c r="E8" i="13"/>
  <c r="E7" i="13"/>
  <c r="E6" i="13"/>
  <c r="E5" i="13"/>
  <c r="E4" i="13"/>
  <c r="E3" i="13"/>
  <c r="E2" i="13"/>
  <c r="E10" i="8"/>
  <c r="E8" i="8"/>
  <c r="E6" i="8"/>
  <c r="E5" i="8"/>
  <c r="E4" i="8"/>
  <c r="E3" i="8"/>
  <c r="E2" i="8"/>
  <c r="E12" i="8" l="1"/>
  <c r="E15" i="8" s="1"/>
  <c r="E16" i="8" s="1"/>
  <c r="E12" i="13"/>
  <c r="E15" i="13" s="1"/>
  <c r="C2" i="7"/>
  <c r="D2" i="7" s="1"/>
  <c r="C3" i="7"/>
  <c r="D3" i="7" s="1"/>
  <c r="C4" i="7"/>
  <c r="D4" i="7" s="1"/>
  <c r="C5" i="7"/>
  <c r="D5" i="7" s="1"/>
  <c r="C6" i="7"/>
  <c r="D6" i="7" s="1"/>
  <c r="C7" i="7"/>
  <c r="D7" i="7" s="1"/>
  <c r="C8" i="7"/>
  <c r="D8" i="7" s="1"/>
  <c r="C9" i="7"/>
  <c r="D9" i="7" s="1"/>
  <c r="C10" i="7"/>
  <c r="D10" i="7" s="1"/>
  <c r="C11" i="7"/>
  <c r="D11" i="7" s="1"/>
  <c r="E17" i="8" l="1"/>
  <c r="E17" i="13"/>
  <c r="E16" i="13"/>
  <c r="D2" i="9"/>
  <c r="E2" i="9"/>
  <c r="D3" i="9"/>
  <c r="E3" i="9"/>
  <c r="D4" i="9"/>
  <c r="E4" i="9"/>
  <c r="D5" i="9"/>
  <c r="E5" i="9"/>
  <c r="D6" i="9"/>
  <c r="E6" i="9"/>
  <c r="D7" i="9"/>
  <c r="E7" i="9"/>
  <c r="D8" i="9"/>
  <c r="E8" i="9"/>
  <c r="D9" i="9"/>
  <c r="E9" i="9"/>
  <c r="D10" i="9"/>
  <c r="E10" i="9"/>
  <c r="D11" i="9"/>
  <c r="E11" i="9"/>
  <c r="E2" i="7"/>
  <c r="F2" i="7"/>
  <c r="E3" i="7"/>
  <c r="F3" i="7"/>
  <c r="E4" i="7"/>
  <c r="F4" i="7"/>
  <c r="E5" i="7"/>
  <c r="F5" i="7"/>
  <c r="E6" i="7"/>
  <c r="F6" i="7"/>
  <c r="E7" i="7"/>
  <c r="F7" i="7"/>
  <c r="E8" i="7"/>
  <c r="F8" i="7"/>
  <c r="E9" i="7"/>
  <c r="F9" i="7"/>
  <c r="E10" i="7"/>
  <c r="F10" i="7"/>
  <c r="E11" i="7"/>
  <c r="F11" i="7"/>
  <c r="G11" i="9" l="1"/>
  <c r="G10" i="9"/>
  <c r="G9" i="9"/>
  <c r="G8" i="9"/>
  <c r="G7" i="9"/>
  <c r="G6" i="9"/>
  <c r="G5" i="9"/>
  <c r="G4" i="9"/>
  <c r="G3" i="9"/>
  <c r="G2" i="9"/>
  <c r="G11" i="7"/>
  <c r="G10" i="7"/>
  <c r="G9" i="7"/>
  <c r="G8" i="7"/>
  <c r="G7" i="7"/>
  <c r="G6" i="7"/>
  <c r="G5" i="7"/>
  <c r="G4" i="7"/>
  <c r="G3" i="7"/>
  <c r="G2" i="7"/>
  <c r="G12" i="7" s="1"/>
  <c r="G17" i="9" l="1"/>
  <c r="G16" i="9" l="1"/>
</calcChain>
</file>

<file path=xl/sharedStrings.xml><?xml version="1.0" encoding="utf-8"?>
<sst xmlns="http://schemas.openxmlformats.org/spreadsheetml/2006/main" count="746" uniqueCount="224">
  <si>
    <t>ردیف</t>
  </si>
  <si>
    <t>آثار پژوهشی مدرسه</t>
  </si>
  <si>
    <t>عنوان</t>
  </si>
  <si>
    <t>کارفرما</t>
  </si>
  <si>
    <t>تعداد صفحات</t>
  </si>
  <si>
    <t>تاریخ انتشار</t>
  </si>
  <si>
    <t>شغل/سمت</t>
  </si>
  <si>
    <t>تعداد صفحه</t>
  </si>
  <si>
    <t>الف) طرح‌ها و پروژه‌های پژوهشی انجام‌شده</t>
  </si>
  <si>
    <t xml:space="preserve">ب) کتاب‌های منتشرشده </t>
  </si>
  <si>
    <t>عنوان طرح/ پروژه</t>
  </si>
  <si>
    <t>زمان اجرا</t>
  </si>
  <si>
    <t xml:space="preserve">عنوان </t>
  </si>
  <si>
    <t>مشخصات اثر</t>
  </si>
  <si>
    <t>تهیه کننده/تهیه کنندگان</t>
  </si>
  <si>
    <t>نام</t>
  </si>
  <si>
    <t>سمت</t>
  </si>
  <si>
    <t>تاریخ اتمام طرح/پروژه</t>
  </si>
  <si>
    <t xml:space="preserve"> ناظر</t>
  </si>
  <si>
    <t>حوزه فعالیت</t>
  </si>
  <si>
    <t xml:space="preserve">د) مقالات منتشرشده </t>
  </si>
  <si>
    <t>حائز رتبه</t>
  </si>
  <si>
    <t>نوع</t>
  </si>
  <si>
    <t>محتوا</t>
  </si>
  <si>
    <t>تاریخ انجام طرح/پروژه</t>
  </si>
  <si>
    <t>نام مدرسه</t>
  </si>
  <si>
    <t>کد مدرسه</t>
  </si>
  <si>
    <t>نام شهرستان</t>
  </si>
  <si>
    <t>روش پژوهش</t>
  </si>
  <si>
    <t>نوع طرح</t>
  </si>
  <si>
    <t>مشارکت در جشنواره و فراخوان</t>
  </si>
  <si>
    <t>هزینه طرح/پروژه (ریال)</t>
  </si>
  <si>
    <t>تعریف طرح بنیادی- توسعه ای- کاربردی</t>
  </si>
  <si>
    <t>روز</t>
  </si>
  <si>
    <t>ماه</t>
  </si>
  <si>
    <t>سال</t>
  </si>
  <si>
    <t>نوشته ای است که مبتنی بر نظریات و اندیشه ها ، دستاوردها و تحقیقات صاحب اثر فراهم و مکتوب شده است. نظرات می بایست به طور صحیح و منطقی و مستدل باشد.</t>
  </si>
  <si>
    <t>نوشته است که صاحبان  یا صاحب آن با جمع آوری، تنظیم و تحقیق آثار، نظریات، اندیشه ها، دستاوردها و تحقیقات محققان مختلف حول موضوعی خاص به همراه نتایج کارهای تحقیقاتی خود در کنار نظرات سایر صاحب نظران آن را مکتوب نماید. در این مجموعه مطالب باید با هم ارتباط، تناسب و هماهنگی لازم را داشته باشد.</t>
  </si>
  <si>
    <t>مطالبی است که بوجود آورنده آن مطالبی را با موضوعی خاص گرد آورده و به تنظیم و تدوین آن همت گمارده باشد. ارائه توضیحات ویژه در ارتباط با هر مطلب یا افزودن حواشی لازم از ضروریات است. گرد آوری به دو روش انجام می شود: 1- یک کتاب با موضوع مشخص و دارای بخش های  گردآوری شده از نویسندگان مختلف   2- گرد آوری نظریات یک استاد صاحب نظر به قلم نویسنده</t>
  </si>
  <si>
    <t>نوشته ای است که صاحب یا صاحبان آن با برگرداندن متن اصلی یک کتاب به زبان فارسی یا از زبان فارسی به زبان دیگر فراهم و مکتوب کرده اند.</t>
  </si>
  <si>
    <t>تألیفات فردی یا گروهی طلاب، اساتید مدرسه و کادر پژوهشی مدرسه که به سفارش مدرسه صورت گرفته است و در دوره زمانی موردنظر دفترچه به چاپ رسیده‌اند در این جدول گزارش شوند.</t>
  </si>
  <si>
    <t>نوع اثر*</t>
  </si>
  <si>
    <t>* نوع اثر: شامل موارد تالیف، تصنیف، تدوین/گردآوری، ترجمه، تصحیح و تقریر می باشد که در زیر به تعریف هر یک پرداخته ایم.</t>
  </si>
  <si>
    <t>مستخرج**</t>
  </si>
  <si>
    <t>تاریخ چاپ</t>
  </si>
  <si>
    <t>محدوده برگزاری</t>
  </si>
  <si>
    <t>-</t>
  </si>
  <si>
    <t>تاریخ برگزاری</t>
  </si>
  <si>
    <t xml:space="preserve">مشارکت در جشنواره /همایش/ کنگره </t>
  </si>
  <si>
    <t>** منظور از مستخرج اثر اولیه ای است که کتاب از آن تهیه شده است از قبیل پایان نامه، رساله،تحقیق پایانی و طرح پژوهشی</t>
  </si>
  <si>
    <t>** منظور از مستخرج اثر اولیه ای است که مقاله از آن تهیه شده است از قبیل پایان نامه، رساله،تحقیق پایانی و طرح پژوهشی</t>
  </si>
  <si>
    <r>
      <t xml:space="preserve"> این جدول شامل کلیه طرح‌ها و پروژه‌های تحقیقاتی (میدانی یا اسنادی) می‌شود که </t>
    </r>
    <r>
      <rPr>
        <b/>
        <u/>
        <sz val="12"/>
        <color theme="1"/>
        <rFont val="B Nazanin"/>
        <charset val="178"/>
      </rPr>
      <t>کارفرما و مجری آن مدرسه می باشد</t>
    </r>
    <r>
      <rPr>
        <b/>
        <sz val="12"/>
        <color theme="1"/>
        <rFont val="B Nazanin"/>
        <charset val="178"/>
      </rPr>
      <t xml:space="preserve"> و در دوره زمانی  موردنظر این دفترچه و منطبق با طرح نامه اولیه به اتمام رسیده باشند. ارسال یک نسخه از هر طرح انجام‌شده، به همراه طرح نامه الزامی است. همچنین طرح‌های پژوهشی ارائه‌شده در مسابقه رشد را نیز در این جدول ثبت نمایید.  با توجه به زمان‌بر بودن اکثر طرح‌ها و پروژه‌ها، ملاک پذیرش اتمام در بازه زمانی موردنظر دفترچه است، بنابراین درصورتی‌که تاریخ شروع به یک یا چند سال قبل نیز برگردد و زمان پایان پروژه و ارائه تحقیق نهایی آن در محدوده موردنظر دفترچه باشد، پذیرفته می‌شود.</t>
    </r>
  </si>
  <si>
    <t>طرح بنیادی: در این پژوهش، محقق بدون توجه به کاربردهای علمی، به بررسی و اثبات یا نفی کامل و جزیی یک فرضیه یا اصل اساسی آن علم می پردازد. این تحقیقات، با هدف تبین نظریه ها انجام می شود و لزوما در پی نتایج علمی آن نیست.</t>
  </si>
  <si>
    <t>طرح توسعه ای:کاربرد این روش به منظور کشف مطالب جدید نیست بلکه با تکیه بر دانش موجود و به منظور ایجاد روش های جدید یا بهبود روش های گذشته یا وسعت دادن به گستره یک علم، صورت می گیرد.</t>
  </si>
  <si>
    <t>طرح کاربردی: این تحقیق برای ابجاد زمینه های علمی، در جهت عملی شدن یک فرضیه برای حل مسائل جاری یا آتی آن علم و یا با هدف کسب دانشی جدید با کاربردی ویژه انجام می گیرد. این پژوهش از نظریه تولید شده در تحقیقات بنیادی استفاده می کند و آنها را در دنیای واقعی به کار می برد.</t>
  </si>
  <si>
    <t>در صورتی که قالب ارائه طرح، مقاله یا کتاب است در جداول مربوط به کتاب و مقاله آورده شود . اما در صورتی که قالب ارائه طرح گزارش می باشد در این جدول گزارش شوند.</t>
  </si>
  <si>
    <t>طرح‌ها و پروژه‌های پژوهشی انجام‌شده</t>
  </si>
  <si>
    <t>کیفیت طرح</t>
  </si>
  <si>
    <t>حائز رتبه در جشنواره و فراخوان</t>
  </si>
  <si>
    <t>مشارکت مقاله در فراخوان ها و جشنواره ها</t>
  </si>
  <si>
    <t>کتاب 1</t>
  </si>
  <si>
    <t>کتاب 2</t>
  </si>
  <si>
    <t>محل پیوست فایل ارزیابی مقاله</t>
  </si>
  <si>
    <t>محل پیوست تقدیرنامه (در صورت حائز رتبه بودن)</t>
  </si>
  <si>
    <t>عالی</t>
  </si>
  <si>
    <t>محل پیوست فایل ارزیابی طرح/پروژه</t>
  </si>
  <si>
    <t>مقاله 1</t>
  </si>
  <si>
    <t>کتاب 3</t>
  </si>
  <si>
    <t>کتاب 4</t>
  </si>
  <si>
    <t>کتاب 5</t>
  </si>
  <si>
    <t>کتاب 6</t>
  </si>
  <si>
    <t>کتاب 7</t>
  </si>
  <si>
    <t>کتاب 8</t>
  </si>
  <si>
    <t>کتاب 9</t>
  </si>
  <si>
    <t>کتاب 10</t>
  </si>
  <si>
    <t>مقاله 2</t>
  </si>
  <si>
    <t>مقاله 3</t>
  </si>
  <si>
    <t>مقاله 4</t>
  </si>
  <si>
    <t>مقاله 5</t>
  </si>
  <si>
    <t>مقاله 6</t>
  </si>
  <si>
    <t>مقاله 7</t>
  </si>
  <si>
    <t>مقاله 8</t>
  </si>
  <si>
    <t>مقاله 9</t>
  </si>
  <si>
    <t>مقاله 10</t>
  </si>
  <si>
    <t>امتیاز نهایی مدرسه</t>
  </si>
  <si>
    <t>محل ارائه طرح</t>
  </si>
  <si>
    <t>طرح 1</t>
  </si>
  <si>
    <t>طرح 2</t>
  </si>
  <si>
    <t>طرح 3</t>
  </si>
  <si>
    <t>طرح 4</t>
  </si>
  <si>
    <t>طرح 5</t>
  </si>
  <si>
    <t>طرح 6</t>
  </si>
  <si>
    <t>طرح 7</t>
  </si>
  <si>
    <t>طرح 8</t>
  </si>
  <si>
    <t>طرح 9</t>
  </si>
  <si>
    <t>طرح 10</t>
  </si>
  <si>
    <t>امتیاز ادغام کیفیت و تعداد صفحه</t>
  </si>
  <si>
    <t>مجموع امتیاز</t>
  </si>
  <si>
    <t>نوبت چاپ</t>
  </si>
  <si>
    <t>تیراژ</t>
  </si>
  <si>
    <t>زبان اثر</t>
  </si>
  <si>
    <t>تعداد صفحات جزوه</t>
  </si>
  <si>
    <t>ضعیف</t>
  </si>
  <si>
    <t>چاپ در کتابچه مقالات</t>
  </si>
  <si>
    <t>خوب</t>
  </si>
  <si>
    <t>متوسط</t>
  </si>
  <si>
    <t xml:space="preserve">تعداد صفحه&gt;100     </t>
  </si>
  <si>
    <t xml:space="preserve">تعداد صفحه&lt;100        </t>
  </si>
  <si>
    <t xml:space="preserve">تعداد صفحه&gt;100        </t>
  </si>
  <si>
    <t xml:space="preserve">تعداد صفحه&lt;100       </t>
  </si>
  <si>
    <t xml:space="preserve">تعداد صفحه&gt;100   </t>
  </si>
  <si>
    <t xml:space="preserve">تعداد صفحه&lt;100     </t>
  </si>
  <si>
    <t>کیفیت</t>
  </si>
  <si>
    <t>امتیاز کیفیت</t>
  </si>
  <si>
    <t>امتیاز صفحه</t>
  </si>
  <si>
    <t>تعداد صفحه اهمیت ندارد</t>
  </si>
  <si>
    <t>ادغام کیفیت و صفحه  کتاب</t>
  </si>
  <si>
    <t>مناسبت تهیه</t>
  </si>
  <si>
    <t>نام ناشر</t>
  </si>
  <si>
    <t>محل پیوست شناسنامه کتاب</t>
  </si>
  <si>
    <t>محل پیوست  فایل چکیده مقاله</t>
  </si>
  <si>
    <t>محل پیوست صفحه اول مجله یا نشریه / پوستر همایش یا کنگره یا جشنواره</t>
  </si>
  <si>
    <t>انتخاب کنید</t>
  </si>
  <si>
    <t>نام و نام خانوادگی</t>
  </si>
  <si>
    <t>سطح تحصیلات</t>
  </si>
  <si>
    <t>تعداد منابع</t>
  </si>
  <si>
    <t>ج) جزوات پژوهشی تهیه شده</t>
  </si>
  <si>
    <t>ج) بروشورهای پژوهشی تهیه شده</t>
  </si>
  <si>
    <t>بروشور 1</t>
  </si>
  <si>
    <t>بروشور 2</t>
  </si>
  <si>
    <t>بروشور 3</t>
  </si>
  <si>
    <t>بروشور 4</t>
  </si>
  <si>
    <t>بروشور 5</t>
  </si>
  <si>
    <t>بروشور 6</t>
  </si>
  <si>
    <t>بروشور 7</t>
  </si>
  <si>
    <t>بروشور 8</t>
  </si>
  <si>
    <t>بروشور 9</t>
  </si>
  <si>
    <t>بروشور 10</t>
  </si>
  <si>
    <t>جزوه  1</t>
  </si>
  <si>
    <t>جزوه  2</t>
  </si>
  <si>
    <t>جزوه  3</t>
  </si>
  <si>
    <t>جزوه  4</t>
  </si>
  <si>
    <t>جزوه  5</t>
  </si>
  <si>
    <t>جزوه  6</t>
  </si>
  <si>
    <t>جزوه  7</t>
  </si>
  <si>
    <t>جزوه  8</t>
  </si>
  <si>
    <t>جزوه  9</t>
  </si>
  <si>
    <t>جزوه  10</t>
  </si>
  <si>
    <t>کیفیت بروشور</t>
  </si>
  <si>
    <t>کیفیت جزوه</t>
  </si>
  <si>
    <t>محل پیوست فایل ارزیابی جزوه</t>
  </si>
  <si>
    <t>محل پیوست فایل ارزیابی بروشور</t>
  </si>
  <si>
    <t>نحوه انتشار</t>
  </si>
  <si>
    <t>انتشار مقاله</t>
  </si>
  <si>
    <r>
      <t xml:space="preserve"> طرح و پروژه پژوهشی مسئله محور بوده و به یک سؤال علمی پاسخ می‌دهد و نتایج آن در قالب گزارش تحقیق ارائه می‌گردد. لازم است </t>
    </r>
    <r>
      <rPr>
        <b/>
        <u/>
        <sz val="12"/>
        <color theme="1"/>
        <rFont val="B Nazanin"/>
        <charset val="178"/>
      </rPr>
      <t>حتما دو طرف (مجری و کارفرما) از منابع انسانی مدرسه باشند</t>
    </r>
    <r>
      <rPr>
        <b/>
        <sz val="12"/>
        <color theme="1"/>
        <rFont val="B Nazanin"/>
        <charset val="178"/>
      </rPr>
      <t xml:space="preserve"> و از سرمایه و منابع آن استفاده‌شده باشد.</t>
    </r>
  </si>
  <si>
    <t>امتیاز کتاب</t>
  </si>
  <si>
    <t>امتیاز اضافی مدرسه</t>
  </si>
  <si>
    <t>امتیاز مقاله</t>
  </si>
  <si>
    <t xml:space="preserve">چاپ مقاله در مجلات </t>
  </si>
  <si>
    <t>امتیاز طرح</t>
  </si>
  <si>
    <t xml:space="preserve">تعداد صفحه </t>
  </si>
  <si>
    <t>امتیاز جزوه</t>
  </si>
  <si>
    <t>امتیاز بروشور</t>
  </si>
  <si>
    <t>امتیاز  هر کتاب</t>
  </si>
  <si>
    <t>تعداد منابع استفاده شده</t>
  </si>
  <si>
    <t>جمع امتیاز کیفی مقالات</t>
  </si>
  <si>
    <t>جمع امتیاز کیفی کتاب ها</t>
  </si>
  <si>
    <t>میانگین امتیاز کیفی</t>
  </si>
  <si>
    <t>جمع امتیاز کیفی</t>
  </si>
  <si>
    <t>جمع امتیاز کمی</t>
  </si>
  <si>
    <t>امتیاز کیفی</t>
  </si>
  <si>
    <t>مجموع امتیاز کیفی</t>
  </si>
  <si>
    <t xml:space="preserve">جمع امتیاز کمی مقالات </t>
  </si>
  <si>
    <t>تعداد مقالات</t>
  </si>
  <si>
    <t xml:space="preserve">جمع امتیاز کمی کتاب </t>
  </si>
  <si>
    <t>تعداد کتاب</t>
  </si>
  <si>
    <t>تعداد طرح های انجام شده</t>
  </si>
  <si>
    <t>تعداد جزوات تهیه شده</t>
  </si>
  <si>
    <t>تعداد بروشور تهیه شده</t>
  </si>
  <si>
    <t>رتبه علمی نشریه*</t>
  </si>
  <si>
    <t>* رتبه علمی نشریه ای که مقاله در آن چاپ شده است می تواند شامل موارد زیر باشد:</t>
  </si>
  <si>
    <r>
      <rPr>
        <b/>
        <u/>
        <sz val="12"/>
        <color theme="1"/>
        <rFont val="B Nazanin"/>
        <charset val="178"/>
      </rPr>
      <t>نشریه علمی پژوهشی:</t>
    </r>
    <r>
      <rPr>
        <b/>
        <sz val="12"/>
        <color theme="1"/>
        <rFont val="B Nazanin"/>
        <charset val="178"/>
      </rPr>
      <t xml:space="preserve"> نشریه ای است که حداقل 80 درصد مقالات آن علمی پژوهشی(اعم از بنیادی، کاربردی و توسعه ای) باشد. مقاله های این نشریه به ارائه یافته های جدید علمی حاصل از طرح های پژوهشی، پایان نامه ها و رساله های تحصیلی و سایر موارد پژوهشی اعم از پژوهش های بنیادی، کاربردی، تحلیلی، انتقادی، نقد و بررسی علمی کتاب، توسعه ای یا ارائه نظریه یا روش جدید در حل مسائل و توسعه علم یا فناوری که از دو ویژگی اصالت و ابداع برخوردار باشد، می پردازد و با هدف پیشبرد مرزهای علمی و فناوری ارائه می شود.</t>
    </r>
  </si>
  <si>
    <r>
      <rPr>
        <b/>
        <u/>
        <sz val="12"/>
        <color theme="1"/>
        <rFont val="B Nazanin"/>
        <charset val="178"/>
      </rPr>
      <t>نشریه علمی ترویجی:</t>
    </r>
    <r>
      <rPr>
        <b/>
        <sz val="12"/>
        <color theme="1"/>
        <rFont val="B Nazanin"/>
        <charset val="178"/>
      </rPr>
      <t xml:space="preserve"> نشریه ای است تخصصی که حداقل 70 درصد مقالات ارائه شده در آن به تبیین و بسط علم بپردازد و سطح آگاهی ها و دانش را ارتقا بخشد و مخاطبان را با مفاهیم جدید علم آشنا سازد.</t>
    </r>
  </si>
  <si>
    <r>
      <rPr>
        <b/>
        <u/>
        <sz val="12"/>
        <color theme="1"/>
        <rFont val="B Nazanin"/>
        <charset val="178"/>
      </rPr>
      <t>نشریه علمی تخصصی:</t>
    </r>
    <r>
      <rPr>
        <b/>
        <sz val="12"/>
        <color theme="1"/>
        <rFont val="B Nazanin"/>
        <charset val="178"/>
      </rPr>
      <t xml:space="preserve"> نشریه ای است که موفق به کسب رتبه علمی نشده است و مجموعه مقالات این نشریه به صورت تخصصی حول موضوع یا رشته ای خاص ارائه می شود.</t>
    </r>
  </si>
  <si>
    <r>
      <rPr>
        <b/>
        <u/>
        <sz val="12"/>
        <color theme="1"/>
        <rFont val="B Nazanin"/>
        <charset val="178"/>
      </rPr>
      <t>نشریه علمی اطلاع رسانی:</t>
    </r>
    <r>
      <rPr>
        <b/>
        <sz val="12"/>
        <color theme="1"/>
        <rFont val="B Nazanin"/>
        <charset val="178"/>
      </rPr>
      <t xml:space="preserve">  نشریه ای است که موفق به کسب رتبه علمی نشده است و بیش از 15 درصد از حجم صفحات آن به غیر از مقالات علمی باشد و شامل مطالبی از قبیل معرفی کتاب یا مقاله، گفتگو و تهیه گزارش از پژوهشگران، اعلان زمان برگزاری محافل علمی پژوهشی و سایر اطلاع رسانی های پژوهشی باشد.</t>
    </r>
  </si>
  <si>
    <r>
      <rPr>
        <b/>
        <u/>
        <sz val="12"/>
        <color theme="1"/>
        <rFont val="B Nazanin"/>
        <charset val="178"/>
      </rPr>
      <t>نشریه علمی حوزوی:</t>
    </r>
    <r>
      <rPr>
        <b/>
        <sz val="12"/>
        <color theme="1"/>
        <rFont val="B Nazanin"/>
        <charset val="178"/>
      </rPr>
      <t xml:space="preserve">  نشریه ای است که موفق به کسب رتبه علمی نشده است و در یک رشته یا گرایش از علوم حوزوی یا دانش های وابسته و ابزاری آن و یا بین رشته ای دینی انتشار می یابد. صاحب امتیاز آن، یکی از مراکز حوزوی و یا یکی از فضلای حوزه است و مدیر مسئول و سردبیر این نشریه حوزوی بوده و حداقل دو سوم از اعضای هیات تحریریه آن از فضلای علمیه و آشنا با زمینه مورد نظر نشریه هستند. </t>
    </r>
  </si>
  <si>
    <t>نوع مشارکت</t>
  </si>
  <si>
    <t>عنوان مشارکت</t>
  </si>
  <si>
    <t>عنوان نشریه</t>
  </si>
  <si>
    <t xml:space="preserve">شماره نشریه </t>
  </si>
  <si>
    <t>تعداد نویسنده/نویسندگان</t>
  </si>
  <si>
    <t>نام نویسنده/نویسندگان</t>
  </si>
  <si>
    <t>شغل/سمت نویسنده/نویسندگان</t>
  </si>
  <si>
    <t>تعداد مجری / مجریان</t>
  </si>
  <si>
    <t>نام مجری / مجریان</t>
  </si>
  <si>
    <t>سمت مجری / مجریان</t>
  </si>
  <si>
    <t>تعداد (نفر)</t>
  </si>
  <si>
    <t xml:space="preserve"> مقاله</t>
  </si>
  <si>
    <t xml:space="preserve"> کتاب</t>
  </si>
  <si>
    <t xml:space="preserve"> طرح</t>
  </si>
  <si>
    <t>تعداد افراد</t>
  </si>
  <si>
    <t>تعداد کل افراد فعال در عرصه پژوهش</t>
  </si>
  <si>
    <t>کیفیت طرح/پروژه *</t>
  </si>
  <si>
    <t>کیفیت جزوه *</t>
  </si>
  <si>
    <t>کیفیت بروشور *</t>
  </si>
  <si>
    <t>تالیف:</t>
  </si>
  <si>
    <t>تصنیف:</t>
  </si>
  <si>
    <t>/تدوین و گردآوری:</t>
  </si>
  <si>
    <t>ترجمه:</t>
  </si>
  <si>
    <t>تصحیح:</t>
  </si>
  <si>
    <t>تقریر:</t>
  </si>
  <si>
    <t xml:space="preserve"> عبارت است از تنظیم بیانات و گفتار علمی صاحب اثر و اضافه نمودن حواشی و تعلیقات ضروری.</t>
  </si>
  <si>
    <t xml:space="preserve">  عبارت است از کاوش در راه به دست آوردن نسخه صحیح از متن قدیمی به این نحو که نسخه ای را اصل قرار داده و بقیه را فرع ودر پاورقی قرار دهند.  </t>
  </si>
  <si>
    <t xml:space="preserve">کیفیت مقاله </t>
  </si>
  <si>
    <t>کیفیت مقاله و  پیوست فایل های مربوط به مقاله
 (این قسمت توسط مدیریت استانی تکمیل گردد.) ***</t>
  </si>
  <si>
    <t>کیفیت طرح/پروژه و محل پیوست فایل ارزیابی 
(این قسمت توسط مدیریت استانی تکمیل گردد.)</t>
  </si>
  <si>
    <t>*  برگه ارزیابی طرح و پروژه  توسط مدیریت استانی تکمیل گردد و در محل مورد مورد نظر پیوست شود و بر طبق این برگه کیفیت طرح توسط مدیریت استانی  در خانه مشخص شده انتخاب شود.</t>
  </si>
  <si>
    <t>کیفیت جزوه و محل پیوست فایل ارزیابی آن
(این قسمت توسط مدیریت استانی تکمیل گردد.)</t>
  </si>
  <si>
    <t>کیفیت بروشور و محل پیوست فایل ارزیابی آن
(این قسمت توسط مدیریت استانی تکمیل گردد.)</t>
  </si>
  <si>
    <t>*  برگه ارزیابی جزوه  توسط مدیریت استانی تکمیل گردد و در محل مورد مورد نظر پیوست شود و بر طبق این برگه کیفیت جزوه توسط مدیریت استانی در خانه مشخص شده انتخاب شود.</t>
  </si>
  <si>
    <t>*  برگه ارزیابی بروشور توسط مدیریت استانی تکمیل گردد و در محل مورد مورد نظر پیوست شود و بر طبق این برگه کیفیت بروشور توسط مدیریت استانی در خانه مشخص شده انتخاب شود.</t>
  </si>
  <si>
    <t xml:space="preserve">کیفیت کتاب </t>
  </si>
  <si>
    <t>*** کیفیت کتاب توسط مدیریت استانی و بر اساس برگه ارزیابی کتاب تعیین گردد و خانه مربوطه تکمیل شود. همچنین فایل های برگه ارزیابی کتاب، فایل شناسنامه کتاب و فایل تقدیر نامه (در صورت حائز رتبه بودن کتاب) نیز توسط مدیریت استانی در محل مشخص شده در این جدول پیوست شود.</t>
  </si>
  <si>
    <t>*** کیفیت مقاله توسط مدیریت استانی تعیین گردد و خانه مربوطه تکمیل شود. همچنین فایل های برگه ارزیابی مقاله، فایل چکیده مقاله، فایل صفحه اول نشریه یا فایل پوستر همایش، کنگره، جشنواره و فایل تقدیر نامه (در صورت حائز رتبه بودن مقاله) نیز توسط مدیریت استانی در محل مشخص شده در این جدول پیوست شود.</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</si>
</sst>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2"/>
      <color theme="1"/>
      <name val="B Nazanin"/>
      <charset val="178"/>
    </font>
    <font>
      <b/>
      <sz val="11"/>
      <color theme="1"/>
      <name val="B Nazanin"/>
      <charset val="178"/>
    </font>
    <font>
      <sz val="10"/>
      <color theme="1"/>
      <name val="B Nazanin"/>
      <charset val="178"/>
    </font>
    <font>
      <sz val="12"/>
      <color theme="1"/>
      <name val="B Nazanin"/>
      <charset val="178"/>
    </font>
    <font>
      <sz val="12"/>
      <color theme="1"/>
      <name val="Calibri"/>
      <family val="2"/>
      <scheme val="minor"/>
    </font>
    <font>
      <b/>
      <sz val="13"/>
      <color theme="1"/>
      <name val="B Nazanin"/>
      <charset val="178"/>
    </font>
    <font>
      <b/>
      <u/>
      <sz val="12"/>
      <color theme="1"/>
      <name val="B Nazanin"/>
      <charset val="178"/>
    </font>
    <font>
      <b/>
      <sz val="10"/>
      <color theme="1"/>
      <name val="B Nazanin"/>
      <charset val="178"/>
    </font>
    <font>
      <sz val="11"/>
      <color theme="1"/>
      <name val="B Nazanin"/>
      <charset val="178"/>
    </font>
    <font>
      <sz val="18"/>
      <color theme="1"/>
      <name val="Calibri"/>
      <family val="2"/>
      <scheme val="minor"/>
    </font>
    <font>
      <b/>
      <sz val="10"/>
      <color theme="1"/>
      <name val="Calibri"/>
      <family val="2"/>
      <scheme val="minor"/>
    </font>
    <font>
      <sz val="18"/>
      <color theme="1"/>
      <name val="Cambria"/>
      <family val="1"/>
      <scheme val="major"/>
    </font>
    <font>
      <sz val="14"/>
      <color theme="1"/>
      <name val="Cambria"/>
      <family val="1"/>
      <scheme val="major"/>
    </font>
    <font>
      <b/>
      <sz val="18"/>
      <color theme="1"/>
      <name val="B Nazanin"/>
      <charset val="178"/>
    </font>
    <font>
      <b/>
      <sz val="11"/>
      <color theme="1"/>
      <name val="Calibri"/>
      <family val="2"/>
      <scheme val="minor"/>
    </font>
    <font>
      <b/>
      <sz val="14"/>
      <color theme="1"/>
      <name val="Calibri"/>
      <family val="2"/>
      <scheme val="minor"/>
    </font>
    <font>
      <sz val="14"/>
      <color theme="1"/>
      <name val="Calibri"/>
      <family val="2"/>
      <scheme val="minor"/>
    </font>
    <font>
      <b/>
      <sz val="14"/>
      <color theme="1"/>
      <name val="B Nazanin"/>
      <charset val="178"/>
    </font>
    <font>
      <sz val="14"/>
      <color theme="1"/>
      <name val="B Nazanin"/>
      <charset val="178"/>
    </font>
    <font>
      <sz val="10"/>
      <color theme="1"/>
      <name val="Cambria"/>
      <family val="1"/>
      <scheme val="major"/>
    </font>
  </fonts>
  <fills count="11">
    <fill>
      <patternFill patternType="none"/>
    </fill>
    <fill>
      <patternFill patternType="gray125"/>
    </fill>
    <fill>
      <patternFill patternType="solid">
        <fgColor indexed="65"/>
        <bgColor theme="0"/>
      </patternFill>
    </fill>
    <fill>
      <patternFill patternType="solid">
        <fgColor theme="5" tint="0.79998168889431442"/>
        <bgColor theme="0"/>
      </patternFill>
    </fill>
    <fill>
      <patternFill patternType="solid">
        <fgColor rgb="FFF8EDEC"/>
        <bgColor theme="0"/>
      </patternFill>
    </fill>
    <fill>
      <patternFill patternType="solid">
        <fgColor rgb="FFF6E7E6"/>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5E4E3"/>
        <bgColor indexed="64"/>
      </patternFill>
    </fill>
    <fill>
      <patternFill patternType="solid">
        <fgColor rgb="FFF8EDEC"/>
        <bgColor indexed="64"/>
      </patternFill>
    </fill>
    <fill>
      <patternFill patternType="solid">
        <fgColor rgb="FFFCF6F6"/>
        <bgColor indexed="64"/>
      </patternFill>
    </fill>
  </fills>
  <borders count="35">
    <border>
      <left/>
      <right/>
      <top/>
      <bottom/>
      <diagonal/>
    </border>
    <border>
      <left style="thin">
        <color theme="0"/>
      </left>
      <right style="thin">
        <color theme="0"/>
      </right>
      <top style="thin">
        <color theme="0"/>
      </top>
      <bottom style="thin">
        <color theme="0"/>
      </bottom>
      <diagonal/>
    </border>
    <border>
      <left style="thin">
        <color rgb="FFFF9966"/>
      </left>
      <right style="thin">
        <color rgb="FFFF9966"/>
      </right>
      <top style="thin">
        <color rgb="FFFF9966"/>
      </top>
      <bottom style="thin">
        <color rgb="FFFF9966"/>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FF9966"/>
      </left>
      <right/>
      <top style="thin">
        <color rgb="FFFF9966"/>
      </top>
      <bottom style="thin">
        <color rgb="FFFF9966"/>
      </bottom>
      <diagonal/>
    </border>
    <border>
      <left style="thin">
        <color rgb="FFFF9966"/>
      </left>
      <right style="thin">
        <color rgb="FFFF9966"/>
      </right>
      <top/>
      <bottom style="thin">
        <color rgb="FFFF9966"/>
      </bottom>
      <diagonal/>
    </border>
    <border>
      <left style="thin">
        <color rgb="FFFF9966"/>
      </left>
      <right style="thin">
        <color rgb="FFFF9966"/>
      </right>
      <top/>
      <bottom/>
      <diagonal/>
    </border>
    <border>
      <left style="thin">
        <color rgb="FFFF9966"/>
      </left>
      <right style="thin">
        <color rgb="FFFF9966"/>
      </right>
      <top style="thin">
        <color rgb="FFFF9966"/>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rgb="FFFF9966"/>
      </left>
      <right/>
      <top style="thin">
        <color rgb="FFFF9966"/>
      </top>
      <bottom/>
      <diagonal/>
    </border>
    <border>
      <left/>
      <right/>
      <top style="thin">
        <color rgb="FFFF9966"/>
      </top>
      <bottom/>
      <diagonal/>
    </border>
    <border>
      <left/>
      <right style="thin">
        <color rgb="FFFF9966"/>
      </right>
      <top style="thin">
        <color rgb="FFFF9966"/>
      </top>
      <bottom/>
      <diagonal/>
    </border>
    <border>
      <left/>
      <right style="thin">
        <color rgb="FFFF9966"/>
      </right>
      <top style="thin">
        <color rgb="FFFF9966"/>
      </top>
      <bottom style="thin">
        <color rgb="FFFF9966"/>
      </bottom>
      <diagonal/>
    </border>
    <border>
      <left/>
      <right/>
      <top style="thin">
        <color rgb="FFFF9966"/>
      </top>
      <bottom style="thin">
        <color rgb="FFFF9966"/>
      </bottom>
      <diagonal/>
    </border>
    <border>
      <left style="thick">
        <color indexed="64"/>
      </left>
      <right style="thick">
        <color indexed="64"/>
      </right>
      <top style="thick">
        <color indexed="64"/>
      </top>
      <bottom style="thick">
        <color indexed="64"/>
      </bottom>
      <diagonal/>
    </border>
    <border>
      <left style="medium">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0"/>
      </left>
      <right/>
      <top/>
      <bottom/>
      <diagonal/>
    </border>
  </borders>
  <cellStyleXfs count="1">
    <xf numFmtId="0" fontId="0" fillId="0" borderId="0"/>
  </cellStyleXfs>
  <cellXfs count="157">
    <xf numFmtId="0" fontId="0" fillId="0" borderId="0" xfId="0"/>
    <xf numFmtId="0" fontId="6"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2" borderId="1" xfId="0" applyFill="1" applyBorder="1"/>
    <xf numFmtId="0" fontId="1" fillId="2" borderId="1" xfId="0" applyFont="1" applyFill="1" applyBorder="1"/>
    <xf numFmtId="0" fontId="5" fillId="2" borderId="1" xfId="0" applyFont="1" applyFill="1" applyBorder="1"/>
    <xf numFmtId="0" fontId="1" fillId="2" borderId="1" xfId="0" applyFont="1" applyFill="1" applyBorder="1" applyAlignment="1">
      <alignment vertical="center" wrapText="1"/>
    </xf>
    <xf numFmtId="0" fontId="6" fillId="2" borderId="0" xfId="0" applyFont="1" applyFill="1" applyBorder="1" applyAlignment="1">
      <alignment horizontal="right" vertical="center" wrapText="1"/>
    </xf>
    <xf numFmtId="0" fontId="6"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2" borderId="0" xfId="0" applyFill="1" applyBorder="1"/>
    <xf numFmtId="0" fontId="1" fillId="2" borderId="0" xfId="0" applyFont="1" applyFill="1" applyBorder="1" applyAlignment="1">
      <alignment vertical="center" wrapText="1" readingOrder="2"/>
    </xf>
    <xf numFmtId="0" fontId="1" fillId="2" borderId="0" xfId="0" applyFont="1" applyFill="1" applyBorder="1" applyAlignment="1">
      <alignment horizontal="right" vertical="center" wrapText="1" readingOrder="2"/>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3" fillId="2" borderId="0" xfId="0" applyFont="1" applyFill="1" applyBorder="1" applyAlignment="1">
      <alignment horizontal="center" vertical="center" wrapText="1" readingOrder="2"/>
    </xf>
    <xf numFmtId="0" fontId="1" fillId="3" borderId="2" xfId="0" applyFont="1" applyFill="1" applyBorder="1" applyAlignment="1">
      <alignment horizontal="center" vertical="center" wrapText="1" readingOrder="2"/>
    </xf>
    <xf numFmtId="0" fontId="2" fillId="3" borderId="2" xfId="0" applyFont="1" applyFill="1" applyBorder="1" applyAlignment="1">
      <alignment horizontal="center" vertical="center" wrapText="1"/>
    </xf>
    <xf numFmtId="0" fontId="4" fillId="4" borderId="2" xfId="0" applyFont="1" applyFill="1" applyBorder="1" applyAlignment="1">
      <alignment horizontal="center" vertical="center" wrapText="1" readingOrder="2"/>
    </xf>
    <xf numFmtId="0" fontId="4" fillId="0" borderId="2" xfId="0" applyFont="1" applyFill="1" applyBorder="1" applyAlignment="1">
      <alignment horizontal="center" vertical="center" wrapText="1" readingOrder="2"/>
    </xf>
    <xf numFmtId="0" fontId="1" fillId="2" borderId="3" xfId="0" applyFont="1" applyFill="1" applyBorder="1"/>
    <xf numFmtId="0" fontId="5" fillId="2" borderId="3" xfId="0" applyFont="1" applyFill="1" applyBorder="1"/>
    <xf numFmtId="0" fontId="0" fillId="2" borderId="3" xfId="0" applyFill="1" applyBorder="1"/>
    <xf numFmtId="0" fontId="6" fillId="2" borderId="4" xfId="0" applyFont="1" applyFill="1" applyBorder="1" applyAlignment="1">
      <alignment horizontal="right" vertical="center"/>
    </xf>
    <xf numFmtId="0" fontId="2" fillId="2" borderId="4" xfId="0" applyFont="1" applyFill="1" applyBorder="1" applyAlignment="1">
      <alignment vertical="center"/>
    </xf>
    <xf numFmtId="0" fontId="2" fillId="2" borderId="4" xfId="0" applyFont="1" applyFill="1" applyBorder="1" applyAlignment="1">
      <alignment vertical="center" wrapText="1" readingOrder="2"/>
    </xf>
    <xf numFmtId="0" fontId="6" fillId="2" borderId="4" xfId="0" applyFont="1" applyFill="1" applyBorder="1" applyAlignment="1">
      <alignment horizontal="center" vertical="center" wrapText="1"/>
    </xf>
    <xf numFmtId="0" fontId="2" fillId="2" borderId="4" xfId="0" applyFont="1" applyFill="1" applyBorder="1" applyAlignment="1">
      <alignment horizontal="justify" vertical="center" wrapText="1" readingOrder="2"/>
    </xf>
    <xf numFmtId="0" fontId="0" fillId="2" borderId="4" xfId="0" applyFill="1" applyBorder="1"/>
    <xf numFmtId="0" fontId="0" fillId="2" borderId="5" xfId="0" applyFill="1" applyBorder="1"/>
    <xf numFmtId="0" fontId="6" fillId="2" borderId="4" xfId="0" applyFont="1" applyFill="1" applyBorder="1" applyAlignment="1">
      <alignment vertical="center" wrapText="1"/>
    </xf>
    <xf numFmtId="0" fontId="6" fillId="2" borderId="4" xfId="0" applyFont="1" applyFill="1" applyBorder="1" applyAlignment="1">
      <alignment horizontal="right"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2" fillId="6" borderId="8" xfId="0" applyFont="1" applyFill="1" applyBorder="1" applyAlignment="1">
      <alignment horizontal="center" vertical="center"/>
    </xf>
    <xf numFmtId="0" fontId="2" fillId="6" borderId="8" xfId="0" applyFont="1" applyFill="1" applyBorder="1" applyAlignment="1">
      <alignment horizontal="center" vertical="center" wrapText="1"/>
    </xf>
    <xf numFmtId="0" fontId="9" fillId="0" borderId="0" xfId="0" applyFont="1" applyAlignment="1">
      <alignment horizontal="center" vertical="center"/>
    </xf>
    <xf numFmtId="0" fontId="2" fillId="0" borderId="0" xfId="0" applyFont="1" applyAlignment="1">
      <alignment horizontal="center" vertical="center"/>
    </xf>
    <xf numFmtId="0" fontId="2" fillId="6" borderId="9" xfId="0" applyFont="1" applyFill="1" applyBorder="1" applyAlignment="1">
      <alignment vertical="center" wrapText="1"/>
    </xf>
    <xf numFmtId="1" fontId="9" fillId="0" borderId="0" xfId="0" applyNumberFormat="1" applyFont="1" applyAlignment="1">
      <alignment horizontal="center" vertical="center"/>
    </xf>
    <xf numFmtId="0" fontId="9" fillId="0" borderId="0" xfId="0" applyFont="1" applyFill="1" applyAlignment="1">
      <alignment vertical="center" wrapText="1"/>
    </xf>
    <xf numFmtId="0" fontId="2" fillId="6" borderId="9" xfId="0" applyFont="1" applyFill="1" applyBorder="1" applyAlignment="1">
      <alignment horizontal="center" vertical="center" wrapText="1"/>
    </xf>
    <xf numFmtId="0" fontId="6" fillId="2" borderId="0" xfId="0" applyFont="1" applyFill="1" applyBorder="1" applyAlignment="1">
      <alignment horizontal="right" vertical="center" wrapText="1"/>
    </xf>
    <xf numFmtId="0" fontId="0" fillId="0" borderId="0" xfId="0" applyAlignment="1">
      <alignment horizontal="center" vertical="center" wrapText="1"/>
    </xf>
    <xf numFmtId="0" fontId="0" fillId="0" borderId="8"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4" fillId="0" borderId="0" xfId="0" applyFont="1" applyAlignment="1">
      <alignment horizontal="center" vertical="center"/>
    </xf>
    <xf numFmtId="0" fontId="2" fillId="6" borderId="10" xfId="0" applyFont="1" applyFill="1" applyBorder="1" applyAlignment="1">
      <alignment horizontal="center" vertical="center" wrapText="1"/>
    </xf>
    <xf numFmtId="0" fontId="1" fillId="0" borderId="8" xfId="0" applyFont="1" applyBorder="1" applyAlignment="1">
      <alignment horizontal="center" vertical="center"/>
    </xf>
    <xf numFmtId="0" fontId="5" fillId="0" borderId="8" xfId="0" applyFont="1" applyBorder="1" applyAlignment="1">
      <alignment horizontal="center" vertical="center"/>
    </xf>
    <xf numFmtId="0" fontId="5" fillId="0" borderId="8" xfId="0" applyFont="1" applyFill="1" applyBorder="1" applyAlignment="1">
      <alignment horizontal="center" vertical="center"/>
    </xf>
    <xf numFmtId="0" fontId="2" fillId="5" borderId="9" xfId="0" applyFont="1" applyFill="1" applyBorder="1" applyAlignment="1">
      <alignment vertical="center" wrapText="1"/>
    </xf>
    <xf numFmtId="0" fontId="2" fillId="5" borderId="9" xfId="0" applyFont="1" applyFill="1" applyBorder="1" applyAlignment="1">
      <alignment horizontal="center" vertical="center" wrapText="1"/>
    </xf>
    <xf numFmtId="0" fontId="0" fillId="0" borderId="8" xfId="0" applyBorder="1" applyAlignment="1">
      <alignment horizontal="center" vertical="center"/>
    </xf>
    <xf numFmtId="0" fontId="4" fillId="0" borderId="8" xfId="0" applyFont="1" applyFill="1" applyBorder="1" applyAlignment="1">
      <alignment horizontal="center" vertical="center"/>
    </xf>
    <xf numFmtId="0" fontId="1" fillId="0" borderId="8" xfId="0" applyFont="1" applyBorder="1" applyAlignment="1">
      <alignment horizontal="center" vertical="center"/>
    </xf>
    <xf numFmtId="0" fontId="4" fillId="7" borderId="8" xfId="0" applyFont="1" applyFill="1" applyBorder="1" applyAlignment="1">
      <alignment horizontal="center" vertical="center"/>
    </xf>
    <xf numFmtId="0" fontId="4" fillId="7" borderId="18" xfId="0" applyFont="1" applyFill="1" applyBorder="1" applyAlignment="1">
      <alignment horizontal="center" vertical="center"/>
    </xf>
    <xf numFmtId="0" fontId="4" fillId="0" borderId="18" xfId="0" applyFont="1" applyFill="1" applyBorder="1" applyAlignment="1">
      <alignment horizontal="center" vertical="center"/>
    </xf>
    <xf numFmtId="0" fontId="11" fillId="0" borderId="8" xfId="0" applyFont="1" applyFill="1" applyBorder="1" applyAlignment="1">
      <alignment horizontal="center" vertical="center" wrapText="1"/>
    </xf>
    <xf numFmtId="0" fontId="5" fillId="7" borderId="8" xfId="0" applyFont="1" applyFill="1" applyBorder="1" applyAlignment="1">
      <alignment horizontal="center" vertical="center"/>
    </xf>
    <xf numFmtId="0" fontId="1" fillId="3" borderId="2" xfId="0" applyFont="1" applyFill="1" applyBorder="1" applyAlignment="1">
      <alignment horizontal="center" vertical="center" wrapText="1" readingOrder="2"/>
    </xf>
    <xf numFmtId="0" fontId="1" fillId="3" borderId="2" xfId="0" applyFont="1" applyFill="1" applyBorder="1" applyAlignment="1">
      <alignment horizontal="center" vertical="center" wrapText="1" readingOrder="2"/>
    </xf>
    <xf numFmtId="0" fontId="6" fillId="2" borderId="4" xfId="0" applyFont="1" applyFill="1" applyBorder="1" applyAlignment="1">
      <alignment horizontal="right" vertical="center" wrapText="1"/>
    </xf>
    <xf numFmtId="0" fontId="0" fillId="9" borderId="8" xfId="0" applyFill="1" applyBorder="1" applyAlignment="1">
      <alignment horizontal="center" vertical="center"/>
    </xf>
    <xf numFmtId="0" fontId="1" fillId="5"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0" fillId="0" borderId="9" xfId="0" applyFont="1" applyFill="1" applyBorder="1" applyAlignment="1">
      <alignment horizontal="center" vertical="center"/>
    </xf>
    <xf numFmtId="0" fontId="1" fillId="6" borderId="9" xfId="0" applyFont="1" applyFill="1" applyBorder="1" applyAlignment="1">
      <alignment horizontal="center" vertical="center"/>
    </xf>
    <xf numFmtId="0" fontId="5" fillId="0" borderId="9" xfId="0" applyFont="1" applyFill="1" applyBorder="1" applyAlignment="1">
      <alignment horizontal="center" vertical="center"/>
    </xf>
    <xf numFmtId="0" fontId="12" fillId="8" borderId="24" xfId="0" applyFont="1" applyFill="1" applyBorder="1" applyAlignment="1">
      <alignment horizontal="center" vertical="center"/>
    </xf>
    <xf numFmtId="0" fontId="13" fillId="10" borderId="24" xfId="0" applyFont="1" applyFill="1" applyBorder="1" applyAlignment="1">
      <alignment horizontal="center" vertical="center"/>
    </xf>
    <xf numFmtId="0" fontId="15" fillId="10" borderId="27" xfId="0" applyFont="1" applyFill="1" applyBorder="1" applyAlignment="1">
      <alignment horizontal="center" vertical="center" wrapText="1"/>
    </xf>
    <xf numFmtId="0" fontId="15" fillId="10" borderId="29" xfId="0" applyFont="1" applyFill="1" applyBorder="1" applyAlignment="1">
      <alignment horizontal="center" vertical="center" wrapText="1"/>
    </xf>
    <xf numFmtId="0" fontId="16" fillId="6" borderId="29" xfId="0" applyFont="1" applyFill="1" applyBorder="1" applyAlignment="1">
      <alignment horizontal="center" vertical="center"/>
    </xf>
    <xf numFmtId="0" fontId="16" fillId="6" borderId="32" xfId="0" applyFont="1" applyFill="1" applyBorder="1" applyAlignment="1">
      <alignment horizontal="center" vertical="center"/>
    </xf>
    <xf numFmtId="0" fontId="17" fillId="6" borderId="17" xfId="0" applyFont="1" applyFill="1" applyBorder="1" applyAlignment="1">
      <alignment horizontal="center" vertical="center"/>
    </xf>
    <xf numFmtId="0" fontId="0" fillId="10" borderId="17" xfId="0" applyFont="1" applyFill="1" applyBorder="1" applyAlignment="1">
      <alignment horizontal="center" vertical="center"/>
    </xf>
    <xf numFmtId="0" fontId="10" fillId="6" borderId="17" xfId="0" applyFont="1" applyFill="1" applyBorder="1" applyAlignment="1">
      <alignment horizontal="center" vertical="center"/>
    </xf>
    <xf numFmtId="0" fontId="17" fillId="10" borderId="17" xfId="0" applyFont="1" applyFill="1" applyBorder="1" applyAlignment="1">
      <alignment horizontal="center" vertical="center"/>
    </xf>
    <xf numFmtId="0" fontId="1" fillId="3" borderId="14" xfId="0" applyFont="1" applyFill="1" applyBorder="1" applyAlignment="1">
      <alignment horizontal="center" vertical="center" wrapText="1" readingOrder="2"/>
    </xf>
    <xf numFmtId="0" fontId="1" fillId="3" borderId="12" xfId="0" applyFont="1" applyFill="1" applyBorder="1" applyAlignment="1">
      <alignment horizontal="center" vertical="center" wrapText="1" readingOrder="2"/>
    </xf>
    <xf numFmtId="0" fontId="6" fillId="2" borderId="0" xfId="0" applyFont="1" applyFill="1" applyBorder="1" applyAlignment="1">
      <alignment horizontal="right" vertical="center" wrapText="1"/>
    </xf>
    <xf numFmtId="0" fontId="6" fillId="2" borderId="1" xfId="0" applyFont="1" applyFill="1" applyBorder="1" applyAlignment="1">
      <alignment horizontal="right" vertical="center" wrapText="1"/>
    </xf>
    <xf numFmtId="0" fontId="1" fillId="2" borderId="1" xfId="0" applyFont="1" applyFill="1" applyBorder="1" applyAlignment="1">
      <alignment vertical="center" wrapText="1"/>
    </xf>
    <xf numFmtId="0" fontId="1" fillId="2" borderId="3" xfId="0" applyFont="1" applyFill="1" applyBorder="1" applyAlignment="1">
      <alignment vertical="center" wrapText="1"/>
    </xf>
    <xf numFmtId="0" fontId="4" fillId="2" borderId="3" xfId="0" applyFont="1" applyFill="1" applyBorder="1" applyAlignment="1">
      <alignment vertical="center" wrapText="1"/>
    </xf>
    <xf numFmtId="0" fontId="9" fillId="0" borderId="0" xfId="0" applyFont="1"/>
    <xf numFmtId="0" fontId="2" fillId="0" borderId="8" xfId="0" applyFont="1" applyBorder="1" applyAlignment="1">
      <alignment horizontal="center" vertical="center"/>
    </xf>
    <xf numFmtId="0" fontId="2" fillId="9" borderId="33" xfId="0" applyFont="1" applyFill="1" applyBorder="1" applyAlignment="1">
      <alignment horizontal="center" vertical="center" wrapText="1"/>
    </xf>
    <xf numFmtId="0" fontId="17" fillId="9" borderId="17" xfId="0" applyFont="1" applyFill="1" applyBorder="1" applyAlignment="1">
      <alignment horizontal="center" vertical="center"/>
    </xf>
    <xf numFmtId="0" fontId="20" fillId="0" borderId="8" xfId="0" applyFont="1" applyBorder="1" applyAlignment="1">
      <alignment horizontal="center"/>
    </xf>
    <xf numFmtId="0" fontId="7" fillId="2" borderId="0" xfId="0" applyFont="1" applyFill="1" applyBorder="1" applyAlignment="1">
      <alignment horizontal="center" vertical="center" wrapText="1" readingOrder="2"/>
    </xf>
    <xf numFmtId="0" fontId="1" fillId="2" borderId="0" xfId="0" applyFont="1" applyFill="1" applyBorder="1" applyAlignment="1">
      <alignment horizontal="right" vertical="center" wrapText="1" readingOrder="2"/>
    </xf>
    <xf numFmtId="0" fontId="1" fillId="3" borderId="14" xfId="0" applyFont="1" applyFill="1" applyBorder="1" applyAlignment="1">
      <alignment horizontal="center" vertical="center" wrapText="1" readingOrder="2"/>
    </xf>
    <xf numFmtId="0" fontId="0" fillId="2" borderId="1" xfId="0" applyFill="1" applyBorder="1" applyAlignment="1">
      <alignment wrapText="1"/>
    </xf>
    <xf numFmtId="0" fontId="1" fillId="0" borderId="3" xfId="0" applyFont="1" applyFill="1" applyBorder="1" applyAlignment="1">
      <alignment vertical="center" wrapText="1" readingOrder="2"/>
    </xf>
    <xf numFmtId="0" fontId="1" fillId="3" borderId="11" xfId="0" applyFont="1" applyFill="1" applyBorder="1" applyAlignment="1">
      <alignment horizontal="center" vertical="center" wrapText="1" readingOrder="2"/>
    </xf>
    <xf numFmtId="0" fontId="1" fillId="3" borderId="23" xfId="0" applyFont="1" applyFill="1" applyBorder="1" applyAlignment="1">
      <alignment horizontal="center" vertical="center" wrapText="1" readingOrder="2"/>
    </xf>
    <xf numFmtId="0" fontId="1" fillId="3" borderId="22" xfId="0" applyFont="1" applyFill="1" applyBorder="1" applyAlignment="1">
      <alignment horizontal="center" vertical="center" wrapText="1" readingOrder="2"/>
    </xf>
    <xf numFmtId="0" fontId="6" fillId="2" borderId="0" xfId="0" applyFont="1" applyFill="1" applyBorder="1" applyAlignment="1">
      <alignment horizontal="right" vertical="center" wrapText="1"/>
    </xf>
    <xf numFmtId="0" fontId="1" fillId="3" borderId="2" xfId="0" applyFont="1" applyFill="1" applyBorder="1" applyAlignment="1">
      <alignment horizontal="center" vertical="center" wrapText="1" readingOrder="2"/>
    </xf>
    <xf numFmtId="0" fontId="1" fillId="3" borderId="14" xfId="0" applyFont="1" applyFill="1" applyBorder="1" applyAlignment="1">
      <alignment horizontal="center" vertical="center" wrapText="1" readingOrder="2"/>
    </xf>
    <xf numFmtId="0" fontId="1" fillId="3" borderId="12" xfId="0" applyFont="1" applyFill="1" applyBorder="1" applyAlignment="1">
      <alignment horizontal="center" vertical="center" wrapText="1" readingOrder="2"/>
    </xf>
    <xf numFmtId="0" fontId="1" fillId="2" borderId="0" xfId="0" applyFont="1" applyFill="1" applyBorder="1" applyAlignment="1">
      <alignment horizontal="right" vertical="center" wrapText="1" readingOrder="2"/>
    </xf>
    <xf numFmtId="0" fontId="1" fillId="0" borderId="34" xfId="0" applyFont="1" applyFill="1" applyBorder="1" applyAlignment="1">
      <alignment horizontal="right" vertical="center" wrapText="1" readingOrder="2"/>
    </xf>
    <xf numFmtId="0" fontId="1" fillId="0" borderId="0" xfId="0" applyFont="1" applyFill="1" applyBorder="1" applyAlignment="1">
      <alignment horizontal="right" vertical="center" wrapText="1" readingOrder="2"/>
    </xf>
    <xf numFmtId="0" fontId="19" fillId="10" borderId="24" xfId="0" applyFont="1" applyFill="1" applyBorder="1" applyAlignment="1">
      <alignment horizontal="center" vertical="center"/>
    </xf>
    <xf numFmtId="0" fontId="14" fillId="6" borderId="24" xfId="0" applyFont="1" applyFill="1" applyBorder="1" applyAlignment="1">
      <alignment horizontal="center" vertical="center" wrapText="1"/>
    </xf>
    <xf numFmtId="0" fontId="6" fillId="2" borderId="1" xfId="0" applyFont="1" applyFill="1" applyBorder="1" applyAlignment="1">
      <alignment horizontal="right" vertical="center" wrapText="1"/>
    </xf>
    <xf numFmtId="0" fontId="1" fillId="3" borderId="13" xfId="0" applyFont="1" applyFill="1" applyBorder="1" applyAlignment="1">
      <alignment horizontal="center" vertical="center" wrapText="1" readingOrder="2"/>
    </xf>
    <xf numFmtId="0" fontId="1" fillId="3" borderId="19" xfId="0" applyFont="1" applyFill="1" applyBorder="1" applyAlignment="1">
      <alignment horizontal="center" vertical="center" wrapText="1" readingOrder="2"/>
    </xf>
    <xf numFmtId="0" fontId="1" fillId="3" borderId="20" xfId="0" applyFont="1" applyFill="1" applyBorder="1" applyAlignment="1">
      <alignment horizontal="center" vertical="center" wrapText="1" readingOrder="2"/>
    </xf>
    <xf numFmtId="0" fontId="1" fillId="3" borderId="21" xfId="0" applyFont="1" applyFill="1" applyBorder="1" applyAlignment="1">
      <alignment horizontal="center" vertical="center" wrapText="1" readingOrder="2"/>
    </xf>
    <xf numFmtId="0" fontId="1" fillId="0" borderId="1" xfId="0" applyFont="1" applyFill="1" applyBorder="1" applyAlignment="1">
      <alignment horizontal="right" vertical="center" wrapText="1" readingOrder="2"/>
    </xf>
    <xf numFmtId="0" fontId="18" fillId="6" borderId="28" xfId="0" applyFont="1" applyFill="1" applyBorder="1" applyAlignment="1">
      <alignment horizontal="center" vertical="center" wrapText="1"/>
    </xf>
    <xf numFmtId="0" fontId="18" fillId="6" borderId="24" xfId="0" applyFont="1" applyFill="1" applyBorder="1" applyAlignment="1">
      <alignment horizontal="center" vertical="center" wrapText="1"/>
    </xf>
    <xf numFmtId="0" fontId="18" fillId="6" borderId="30" xfId="0" applyFont="1" applyFill="1" applyBorder="1" applyAlignment="1">
      <alignment horizontal="center" vertical="center" wrapText="1"/>
    </xf>
    <xf numFmtId="0" fontId="18" fillId="6" borderId="31"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26" xfId="0" applyFont="1" applyFill="1" applyBorder="1" applyAlignment="1">
      <alignment horizontal="center" vertical="center" wrapText="1"/>
    </xf>
    <xf numFmtId="0" fontId="2" fillId="10" borderId="28"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6" fillId="2" borderId="4" xfId="0" applyFont="1" applyFill="1" applyBorder="1" applyAlignment="1">
      <alignment horizontal="right" vertical="center" wrapText="1"/>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7" xfId="0" applyFont="1" applyFill="1" applyBorder="1" applyAlignment="1">
      <alignment vertical="center" wrapText="1"/>
    </xf>
    <xf numFmtId="0" fontId="1" fillId="2" borderId="3"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3" xfId="0" applyFont="1" applyFill="1" applyBorder="1" applyAlignment="1">
      <alignment vertical="center" wrapText="1"/>
    </xf>
    <xf numFmtId="0" fontId="1" fillId="3" borderId="14" xfId="0" applyFont="1" applyFill="1" applyBorder="1" applyAlignment="1">
      <alignment horizontal="center" vertical="center" textRotation="90" wrapText="1" readingOrder="2"/>
    </xf>
    <xf numFmtId="0" fontId="1" fillId="3" borderId="13" xfId="0" applyFont="1" applyFill="1" applyBorder="1" applyAlignment="1">
      <alignment horizontal="center" vertical="center" textRotation="90" wrapText="1" readingOrder="2"/>
    </xf>
    <xf numFmtId="0" fontId="1" fillId="3" borderId="12" xfId="0" applyFont="1" applyFill="1" applyBorder="1" applyAlignment="1">
      <alignment horizontal="center" vertical="center" textRotation="90" wrapText="1" readingOrder="2"/>
    </xf>
    <xf numFmtId="0" fontId="1" fillId="2" borderId="6" xfId="0" applyFont="1" applyFill="1" applyBorder="1" applyAlignment="1">
      <alignment horizontal="right" vertical="center" wrapText="1" readingOrder="2"/>
    </xf>
    <xf numFmtId="0" fontId="1" fillId="2" borderId="7" xfId="0" applyFont="1" applyFill="1" applyBorder="1" applyAlignment="1">
      <alignment horizontal="right" vertical="center" wrapText="1" readingOrder="2"/>
    </xf>
    <xf numFmtId="0" fontId="1" fillId="2" borderId="3" xfId="0" applyFont="1" applyFill="1" applyBorder="1" applyAlignment="1">
      <alignment horizontal="right" vertical="center" wrapText="1" readingOrder="2"/>
    </xf>
    <xf numFmtId="0" fontId="1" fillId="10" borderId="15" xfId="0" applyFont="1" applyFill="1" applyBorder="1" applyAlignment="1">
      <alignment horizontal="center" vertical="center" wrapText="1"/>
    </xf>
    <xf numFmtId="0" fontId="1" fillId="10" borderId="16" xfId="0" applyFont="1" applyFill="1" applyBorder="1" applyAlignment="1">
      <alignment horizontal="center" vertical="center" wrapText="1"/>
    </xf>
    <xf numFmtId="0" fontId="1" fillId="10" borderId="17" xfId="0" applyFont="1" applyFill="1" applyBorder="1" applyAlignment="1">
      <alignment horizontal="center" vertical="center" wrapText="1"/>
    </xf>
    <xf numFmtId="0" fontId="1" fillId="0" borderId="8" xfId="0" applyFont="1" applyBorder="1" applyAlignment="1">
      <alignment horizontal="center" vertical="center"/>
    </xf>
    <xf numFmtId="0" fontId="1" fillId="5" borderId="8" xfId="0" applyFont="1" applyFill="1" applyBorder="1" applyAlignment="1">
      <alignment horizontal="center" vertical="center" wrapText="1"/>
    </xf>
    <xf numFmtId="0" fontId="14" fillId="6" borderId="15"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 fillId="2" borderId="1" xfId="0" applyFont="1" applyFill="1" applyBorder="1" applyAlignment="1">
      <alignment horizontal="right" vertical="center" wrapText="1"/>
    </xf>
    <xf numFmtId="0" fontId="18" fillId="6" borderId="15"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18" fillId="6" borderId="17"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16" xfId="0" applyFont="1" applyFill="1" applyBorder="1" applyAlignment="1">
      <alignment horizontal="center" vertical="center" wrapText="1"/>
    </xf>
    <xf numFmtId="0" fontId="2" fillId="10" borderId="1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8EDEC"/>
      <color rgb="FFFCF6F6"/>
      <color rgb="FFF5E4E3"/>
      <color rgb="FFFF9966"/>
      <color rgb="FFFF99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39997558519241921"/>
  </sheetPr>
  <dimension ref="A1:X26"/>
  <sheetViews>
    <sheetView rightToLeft="1" tabSelected="1" zoomScale="70" zoomScaleNormal="70" workbookViewId="0">
      <selection activeCell="E16" sqref="E16"/>
    </sheetView>
  </sheetViews>
  <sheetFormatPr defaultRowHeight="21" x14ac:dyDescent="0.25"/>
  <cols>
    <col min="1" max="1" width="10.42578125" style="10" customWidth="1"/>
    <col min="2" max="4" width="12.42578125" style="10" customWidth="1"/>
    <col min="5" max="5" width="30.5703125" style="10" customWidth="1"/>
    <col min="6" max="7" width="9" style="10" customWidth="1"/>
    <col min="8" max="8" width="12" style="10" customWidth="1"/>
    <col min="9" max="9" width="19.42578125" style="10" customWidth="1"/>
    <col min="10" max="11" width="19.85546875" style="10" customWidth="1"/>
    <col min="12" max="12" width="10.140625" style="10" customWidth="1"/>
    <col min="13" max="15" width="7" style="10" customWidth="1"/>
    <col min="16" max="17" width="10.85546875" style="10" customWidth="1"/>
    <col min="18" max="18" width="12.28515625" style="10" customWidth="1"/>
    <col min="19" max="19" width="12.7109375" style="10" customWidth="1"/>
    <col min="20" max="20" width="21.7109375" style="10" customWidth="1"/>
    <col min="21" max="21" width="20.42578125" style="10" customWidth="1"/>
    <col min="22" max="22" width="16.140625" style="10" customWidth="1"/>
    <col min="23" max="24" width="19.5703125" style="10" customWidth="1"/>
    <col min="25" max="35" width="8" style="10" customWidth="1"/>
    <col min="36" max="16384" width="9.140625" style="10"/>
  </cols>
  <sheetData>
    <row r="1" spans="1:24" s="9" customFormat="1" ht="46.5" customHeight="1" x14ac:dyDescent="0.25">
      <c r="A1" s="105" t="s">
        <v>1</v>
      </c>
      <c r="B1" s="105"/>
      <c r="C1" s="105"/>
      <c r="D1" s="105"/>
      <c r="E1" s="105"/>
      <c r="F1" s="105"/>
      <c r="G1" s="44"/>
      <c r="H1" s="8"/>
      <c r="I1" s="87"/>
    </row>
    <row r="2" spans="1:24" s="9" customFormat="1" ht="40.5" customHeight="1" x14ac:dyDescent="0.25">
      <c r="A2" s="105" t="s">
        <v>9</v>
      </c>
      <c r="B2" s="105"/>
      <c r="C2" s="105"/>
      <c r="D2" s="105"/>
      <c r="E2" s="105"/>
      <c r="F2" s="105"/>
      <c r="G2" s="44"/>
      <c r="H2" s="8"/>
      <c r="I2" s="87"/>
      <c r="J2" s="8"/>
      <c r="K2" s="8"/>
      <c r="S2" s="8"/>
      <c r="T2" s="8"/>
    </row>
    <row r="3" spans="1:24" ht="63.75" customHeight="1" x14ac:dyDescent="0.25">
      <c r="A3" s="106" t="s">
        <v>0</v>
      </c>
      <c r="B3" s="106" t="s">
        <v>27</v>
      </c>
      <c r="C3" s="106" t="s">
        <v>25</v>
      </c>
      <c r="D3" s="106" t="s">
        <v>26</v>
      </c>
      <c r="E3" s="106" t="s">
        <v>2</v>
      </c>
      <c r="F3" s="106" t="s">
        <v>41</v>
      </c>
      <c r="G3" s="106" t="s">
        <v>100</v>
      </c>
      <c r="H3" s="106" t="s">
        <v>43</v>
      </c>
      <c r="I3" s="107" t="s">
        <v>190</v>
      </c>
      <c r="J3" s="107" t="s">
        <v>191</v>
      </c>
      <c r="K3" s="107" t="s">
        <v>192</v>
      </c>
      <c r="L3" s="107" t="s">
        <v>118</v>
      </c>
      <c r="M3" s="106" t="s">
        <v>44</v>
      </c>
      <c r="N3" s="106"/>
      <c r="O3" s="106"/>
      <c r="P3" s="107" t="s">
        <v>98</v>
      </c>
      <c r="Q3" s="107" t="s">
        <v>99</v>
      </c>
      <c r="R3" s="106" t="s">
        <v>7</v>
      </c>
      <c r="S3" s="106" t="s">
        <v>30</v>
      </c>
      <c r="T3" s="106"/>
      <c r="U3" s="102"/>
      <c r="V3" s="102" t="s">
        <v>214</v>
      </c>
      <c r="W3" s="103"/>
      <c r="X3" s="104"/>
    </row>
    <row r="4" spans="1:24" ht="62.25" customHeight="1" x14ac:dyDescent="0.25">
      <c r="A4" s="106"/>
      <c r="B4" s="106"/>
      <c r="C4" s="106"/>
      <c r="D4" s="106"/>
      <c r="E4" s="106"/>
      <c r="F4" s="106"/>
      <c r="G4" s="106"/>
      <c r="H4" s="106"/>
      <c r="I4" s="108"/>
      <c r="J4" s="108"/>
      <c r="K4" s="108"/>
      <c r="L4" s="108"/>
      <c r="M4" s="17" t="s">
        <v>33</v>
      </c>
      <c r="N4" s="17" t="s">
        <v>34</v>
      </c>
      <c r="O4" s="17" t="s">
        <v>35</v>
      </c>
      <c r="P4" s="108"/>
      <c r="Q4" s="108"/>
      <c r="R4" s="106"/>
      <c r="S4" s="17" t="s">
        <v>22</v>
      </c>
      <c r="T4" s="18" t="s">
        <v>2</v>
      </c>
      <c r="U4" s="17" t="s">
        <v>21</v>
      </c>
      <c r="V4" s="99" t="s">
        <v>221</v>
      </c>
      <c r="W4" s="99" t="s">
        <v>119</v>
      </c>
      <c r="X4" s="99" t="s">
        <v>63</v>
      </c>
    </row>
    <row r="5" spans="1:24" ht="62.25" customHeight="1" x14ac:dyDescent="0.25">
      <c r="A5" s="19"/>
      <c r="B5" s="19"/>
      <c r="C5" s="19"/>
      <c r="D5" s="19"/>
      <c r="E5" s="19"/>
      <c r="F5" s="19" t="s">
        <v>122</v>
      </c>
      <c r="G5" s="19" t="s">
        <v>122</v>
      </c>
      <c r="H5" s="19"/>
      <c r="I5" s="19"/>
      <c r="J5" s="19"/>
      <c r="K5" s="19"/>
      <c r="L5" s="19"/>
      <c r="M5" s="19" t="s">
        <v>122</v>
      </c>
      <c r="N5" s="19" t="s">
        <v>122</v>
      </c>
      <c r="O5" s="19" t="s">
        <v>122</v>
      </c>
      <c r="P5" s="19" t="s">
        <v>122</v>
      </c>
      <c r="Q5" s="19"/>
      <c r="R5" s="19"/>
      <c r="S5" s="19" t="s">
        <v>122</v>
      </c>
      <c r="T5" s="19"/>
      <c r="U5" s="19" t="s">
        <v>122</v>
      </c>
      <c r="V5" s="19" t="s">
        <v>122</v>
      </c>
      <c r="W5" s="19"/>
      <c r="X5" s="19"/>
    </row>
    <row r="6" spans="1:24" ht="62.25" customHeight="1" x14ac:dyDescent="0.25">
      <c r="A6" s="20"/>
      <c r="B6" s="20"/>
      <c r="C6" s="20"/>
      <c r="D6" s="20"/>
      <c r="E6" s="20"/>
      <c r="F6" s="20" t="s">
        <v>122</v>
      </c>
      <c r="G6" s="20" t="s">
        <v>122</v>
      </c>
      <c r="H6" s="20"/>
      <c r="I6" s="20"/>
      <c r="J6" s="20"/>
      <c r="K6" s="20"/>
      <c r="L6" s="20"/>
      <c r="M6" s="20" t="s">
        <v>122</v>
      </c>
      <c r="N6" s="20" t="s">
        <v>122</v>
      </c>
      <c r="O6" s="20" t="s">
        <v>122</v>
      </c>
      <c r="P6" s="20" t="s">
        <v>122</v>
      </c>
      <c r="Q6" s="20"/>
      <c r="R6" s="20"/>
      <c r="S6" s="20" t="s">
        <v>122</v>
      </c>
      <c r="T6" s="20"/>
      <c r="U6" s="20" t="s">
        <v>122</v>
      </c>
      <c r="V6" s="20" t="s">
        <v>122</v>
      </c>
      <c r="W6" s="20"/>
      <c r="X6" s="20"/>
    </row>
    <row r="7" spans="1:24" ht="72.75" customHeight="1" x14ac:dyDescent="0.25">
      <c r="A7" s="19"/>
      <c r="B7" s="19"/>
      <c r="C7" s="19"/>
      <c r="D7" s="19"/>
      <c r="E7" s="19"/>
      <c r="F7" s="19" t="s">
        <v>122</v>
      </c>
      <c r="G7" s="19" t="s">
        <v>122</v>
      </c>
      <c r="H7" s="19"/>
      <c r="I7" s="19"/>
      <c r="J7" s="19"/>
      <c r="K7" s="19"/>
      <c r="L7" s="19"/>
      <c r="M7" s="19" t="s">
        <v>122</v>
      </c>
      <c r="N7" s="19" t="s">
        <v>122</v>
      </c>
      <c r="O7" s="19" t="s">
        <v>122</v>
      </c>
      <c r="P7" s="19" t="s">
        <v>122</v>
      </c>
      <c r="Q7" s="19"/>
      <c r="R7" s="19"/>
      <c r="S7" s="19" t="s">
        <v>122</v>
      </c>
      <c r="T7" s="19"/>
      <c r="U7" s="19" t="s">
        <v>122</v>
      </c>
      <c r="V7" s="19" t="s">
        <v>122</v>
      </c>
      <c r="W7" s="19"/>
      <c r="X7" s="19"/>
    </row>
    <row r="8" spans="1:24" ht="62.25" customHeight="1" x14ac:dyDescent="0.25">
      <c r="A8" s="20"/>
      <c r="B8" s="20"/>
      <c r="C8" s="20"/>
      <c r="D8" s="20"/>
      <c r="E8" s="20"/>
      <c r="F8" s="20" t="s">
        <v>122</v>
      </c>
      <c r="G8" s="20" t="s">
        <v>122</v>
      </c>
      <c r="H8" s="20"/>
      <c r="I8" s="20"/>
      <c r="J8" s="20"/>
      <c r="K8" s="20"/>
      <c r="L8" s="20"/>
      <c r="M8" s="20" t="s">
        <v>122</v>
      </c>
      <c r="N8" s="20" t="s">
        <v>122</v>
      </c>
      <c r="O8" s="20" t="s">
        <v>122</v>
      </c>
      <c r="P8" s="20" t="s">
        <v>122</v>
      </c>
      <c r="Q8" s="20"/>
      <c r="R8" s="20"/>
      <c r="S8" s="20" t="s">
        <v>122</v>
      </c>
      <c r="T8" s="20"/>
      <c r="U8" s="20" t="s">
        <v>122</v>
      </c>
      <c r="V8" s="20" t="s">
        <v>122</v>
      </c>
      <c r="W8" s="20"/>
      <c r="X8" s="20"/>
    </row>
    <row r="9" spans="1:24" ht="62.25" customHeight="1" x14ac:dyDescent="0.25">
      <c r="A9" s="19"/>
      <c r="B9" s="19"/>
      <c r="C9" s="19"/>
      <c r="D9" s="19"/>
      <c r="E9" s="19"/>
      <c r="F9" s="19" t="s">
        <v>122</v>
      </c>
      <c r="G9" s="19" t="s">
        <v>122</v>
      </c>
      <c r="H9" s="19"/>
      <c r="I9" s="19"/>
      <c r="J9" s="19"/>
      <c r="K9" s="19"/>
      <c r="L9" s="19"/>
      <c r="M9" s="19" t="s">
        <v>122</v>
      </c>
      <c r="N9" s="19" t="s">
        <v>122</v>
      </c>
      <c r="O9" s="19" t="s">
        <v>122</v>
      </c>
      <c r="P9" s="19" t="s">
        <v>122</v>
      </c>
      <c r="Q9" s="19"/>
      <c r="R9" s="19"/>
      <c r="S9" s="19" t="s">
        <v>122</v>
      </c>
      <c r="T9" s="19"/>
      <c r="U9" s="19" t="s">
        <v>122</v>
      </c>
      <c r="V9" s="19" t="s">
        <v>122</v>
      </c>
      <c r="W9" s="19"/>
      <c r="X9" s="19"/>
    </row>
    <row r="10" spans="1:24" ht="69" customHeight="1" x14ac:dyDescent="0.25">
      <c r="A10" s="20"/>
      <c r="B10" s="20"/>
      <c r="C10" s="20"/>
      <c r="D10" s="20"/>
      <c r="E10" s="20"/>
      <c r="F10" s="20" t="s">
        <v>122</v>
      </c>
      <c r="G10" s="20" t="s">
        <v>122</v>
      </c>
      <c r="H10" s="20"/>
      <c r="I10" s="20"/>
      <c r="J10" s="20"/>
      <c r="K10" s="20"/>
      <c r="L10" s="20"/>
      <c r="M10" s="20" t="s">
        <v>122</v>
      </c>
      <c r="N10" s="20" t="s">
        <v>122</v>
      </c>
      <c r="O10" s="20" t="s">
        <v>122</v>
      </c>
      <c r="P10" s="20" t="s">
        <v>122</v>
      </c>
      <c r="Q10" s="20"/>
      <c r="R10" s="20"/>
      <c r="S10" s="20" t="s">
        <v>122</v>
      </c>
      <c r="T10" s="20"/>
      <c r="U10" s="20" t="s">
        <v>122</v>
      </c>
      <c r="V10" s="20" t="s">
        <v>122</v>
      </c>
      <c r="W10" s="20"/>
      <c r="X10" s="20"/>
    </row>
    <row r="11" spans="1:24" ht="62.25" customHeight="1" x14ac:dyDescent="0.25">
      <c r="A11" s="19"/>
      <c r="B11" s="19"/>
      <c r="C11" s="19"/>
      <c r="D11" s="19"/>
      <c r="E11" s="19"/>
      <c r="F11" s="19" t="s">
        <v>122</v>
      </c>
      <c r="G11" s="19" t="s">
        <v>122</v>
      </c>
      <c r="H11" s="19"/>
      <c r="I11" s="19"/>
      <c r="J11" s="19"/>
      <c r="K11" s="19"/>
      <c r="L11" s="19"/>
      <c r="M11" s="19" t="s">
        <v>122</v>
      </c>
      <c r="N11" s="19" t="s">
        <v>122</v>
      </c>
      <c r="O11" s="19" t="s">
        <v>122</v>
      </c>
      <c r="P11" s="19" t="s">
        <v>122</v>
      </c>
      <c r="Q11" s="19"/>
      <c r="R11" s="19"/>
      <c r="S11" s="19" t="s">
        <v>122</v>
      </c>
      <c r="T11" s="19"/>
      <c r="U11" s="19" t="s">
        <v>122</v>
      </c>
      <c r="V11" s="19" t="s">
        <v>122</v>
      </c>
      <c r="W11" s="19"/>
      <c r="X11" s="19"/>
    </row>
    <row r="12" spans="1:24" ht="62.25" customHeight="1" x14ac:dyDescent="0.25">
      <c r="A12" s="20"/>
      <c r="B12" s="20"/>
      <c r="C12" s="20"/>
      <c r="D12" s="20"/>
      <c r="E12" s="20"/>
      <c r="F12" s="20" t="s">
        <v>122</v>
      </c>
      <c r="G12" s="20" t="s">
        <v>122</v>
      </c>
      <c r="H12" s="20"/>
      <c r="I12" s="20"/>
      <c r="J12" s="20"/>
      <c r="K12" s="20"/>
      <c r="L12" s="20"/>
      <c r="M12" s="20" t="s">
        <v>122</v>
      </c>
      <c r="N12" s="20" t="s">
        <v>122</v>
      </c>
      <c r="O12" s="20" t="s">
        <v>122</v>
      </c>
      <c r="P12" s="20" t="s">
        <v>122</v>
      </c>
      <c r="Q12" s="20"/>
      <c r="R12" s="20"/>
      <c r="S12" s="20" t="s">
        <v>122</v>
      </c>
      <c r="T12" s="20"/>
      <c r="U12" s="20" t="s">
        <v>122</v>
      </c>
      <c r="V12" s="20" t="s">
        <v>122</v>
      </c>
      <c r="W12" s="20"/>
      <c r="X12" s="20"/>
    </row>
    <row r="13" spans="1:24" ht="62.25" customHeight="1" x14ac:dyDescent="0.25">
      <c r="A13" s="19"/>
      <c r="B13" s="19"/>
      <c r="C13" s="19"/>
      <c r="D13" s="19"/>
      <c r="E13" s="19"/>
      <c r="F13" s="19" t="s">
        <v>122</v>
      </c>
      <c r="G13" s="19" t="s">
        <v>122</v>
      </c>
      <c r="H13" s="19"/>
      <c r="I13" s="19"/>
      <c r="J13" s="19"/>
      <c r="K13" s="19"/>
      <c r="L13" s="19"/>
      <c r="M13" s="19" t="s">
        <v>122</v>
      </c>
      <c r="N13" s="19" t="s">
        <v>122</v>
      </c>
      <c r="O13" s="19" t="s">
        <v>122</v>
      </c>
      <c r="P13" s="19" t="s">
        <v>122</v>
      </c>
      <c r="Q13" s="19"/>
      <c r="R13" s="19"/>
      <c r="S13" s="19" t="s">
        <v>122</v>
      </c>
      <c r="T13" s="19"/>
      <c r="U13" s="19" t="s">
        <v>122</v>
      </c>
      <c r="V13" s="19" t="s">
        <v>122</v>
      </c>
      <c r="W13" s="19"/>
      <c r="X13" s="19"/>
    </row>
    <row r="14" spans="1:24" ht="62.25" customHeight="1" x14ac:dyDescent="0.25">
      <c r="A14" s="20"/>
      <c r="B14" s="20"/>
      <c r="C14" s="20"/>
      <c r="D14" s="20"/>
      <c r="E14" s="20"/>
      <c r="F14" s="20" t="s">
        <v>122</v>
      </c>
      <c r="G14" s="20" t="s">
        <v>122</v>
      </c>
      <c r="H14" s="20"/>
      <c r="I14" s="20"/>
      <c r="J14" s="20"/>
      <c r="K14" s="20"/>
      <c r="L14" s="20"/>
      <c r="M14" s="20" t="s">
        <v>122</v>
      </c>
      <c r="N14" s="20" t="s">
        <v>122</v>
      </c>
      <c r="O14" s="20" t="s">
        <v>122</v>
      </c>
      <c r="P14" s="20" t="s">
        <v>122</v>
      </c>
      <c r="Q14" s="20"/>
      <c r="R14" s="20"/>
      <c r="S14" s="20" t="s">
        <v>122</v>
      </c>
      <c r="T14" s="20"/>
      <c r="U14" s="20" t="s">
        <v>122</v>
      </c>
      <c r="V14" s="20" t="s">
        <v>122</v>
      </c>
      <c r="W14" s="20"/>
      <c r="X14" s="20"/>
    </row>
    <row r="16" spans="1:24" x14ac:dyDescent="0.25">
      <c r="L16" s="11"/>
      <c r="M16" s="11"/>
      <c r="N16" s="11"/>
      <c r="O16" s="11"/>
      <c r="P16" s="11"/>
      <c r="Q16" s="11"/>
    </row>
    <row r="17" spans="1:22" ht="60" customHeight="1" x14ac:dyDescent="0.25">
      <c r="A17" s="109" t="s">
        <v>40</v>
      </c>
      <c r="B17" s="109"/>
      <c r="C17" s="109"/>
      <c r="D17" s="109"/>
      <c r="E17" s="109"/>
      <c r="F17" s="109"/>
      <c r="G17" s="109"/>
      <c r="H17" s="109"/>
      <c r="I17" s="109"/>
      <c r="J17" s="109"/>
      <c r="K17" s="12"/>
      <c r="R17" s="13"/>
      <c r="S17" s="12"/>
      <c r="T17" s="13"/>
      <c r="V17" s="98"/>
    </row>
    <row r="18" spans="1:22" ht="27.75" customHeight="1" x14ac:dyDescent="0.25">
      <c r="A18" s="109" t="s">
        <v>42</v>
      </c>
      <c r="B18" s="109"/>
      <c r="C18" s="109"/>
      <c r="D18" s="109"/>
      <c r="E18" s="109"/>
      <c r="F18" s="109"/>
      <c r="G18" s="109"/>
      <c r="H18" s="109"/>
      <c r="I18" s="109"/>
      <c r="J18" s="109"/>
      <c r="K18" s="14"/>
      <c r="L18" s="15"/>
      <c r="M18" s="15"/>
      <c r="N18" s="15"/>
      <c r="O18" s="15"/>
      <c r="P18" s="15"/>
      <c r="Q18" s="15"/>
      <c r="R18" s="14"/>
      <c r="S18" s="14"/>
      <c r="T18" s="14"/>
      <c r="V18" s="14"/>
    </row>
    <row r="19" spans="1:22" ht="75" customHeight="1" x14ac:dyDescent="0.25">
      <c r="A19" s="97" t="s">
        <v>205</v>
      </c>
      <c r="B19" s="109" t="s">
        <v>37</v>
      </c>
      <c r="C19" s="109"/>
      <c r="D19" s="109"/>
      <c r="E19" s="109"/>
      <c r="F19" s="109"/>
      <c r="G19" s="109"/>
      <c r="H19" s="109"/>
      <c r="I19" s="109"/>
      <c r="J19" s="109"/>
      <c r="K19" s="16"/>
    </row>
    <row r="20" spans="1:22" ht="46.5" customHeight="1" x14ac:dyDescent="0.25">
      <c r="A20" s="97" t="s">
        <v>206</v>
      </c>
      <c r="B20" s="109" t="s">
        <v>36</v>
      </c>
      <c r="C20" s="109"/>
      <c r="D20" s="109"/>
      <c r="E20" s="109"/>
      <c r="F20" s="109"/>
      <c r="G20" s="109"/>
      <c r="H20" s="109"/>
      <c r="I20" s="109"/>
      <c r="J20" s="109"/>
      <c r="L20" s="15"/>
      <c r="M20" s="15"/>
      <c r="N20" s="15"/>
      <c r="O20" s="15"/>
      <c r="P20" s="15"/>
      <c r="Q20" s="15"/>
    </row>
    <row r="21" spans="1:22" ht="75.75" customHeight="1" x14ac:dyDescent="0.25">
      <c r="A21" s="97" t="s">
        <v>207</v>
      </c>
      <c r="B21" s="109" t="s">
        <v>38</v>
      </c>
      <c r="C21" s="109"/>
      <c r="D21" s="109"/>
      <c r="E21" s="109"/>
      <c r="F21" s="109"/>
      <c r="G21" s="109"/>
      <c r="H21" s="109"/>
      <c r="I21" s="109"/>
      <c r="J21" s="109"/>
      <c r="K21" s="16"/>
    </row>
    <row r="22" spans="1:22" ht="46.5" customHeight="1" x14ac:dyDescent="0.25">
      <c r="A22" s="97" t="s">
        <v>208</v>
      </c>
      <c r="B22" s="109" t="s">
        <v>39</v>
      </c>
      <c r="C22" s="109"/>
      <c r="D22" s="109"/>
      <c r="E22" s="109"/>
      <c r="F22" s="109"/>
      <c r="G22" s="109"/>
      <c r="H22" s="109"/>
      <c r="I22" s="109"/>
      <c r="J22" s="109"/>
      <c r="K22" s="16"/>
    </row>
    <row r="23" spans="1:22" ht="46.5" customHeight="1" x14ac:dyDescent="0.25">
      <c r="A23" s="97" t="s">
        <v>209</v>
      </c>
      <c r="B23" s="109" t="s">
        <v>212</v>
      </c>
      <c r="C23" s="109"/>
      <c r="D23" s="109"/>
      <c r="E23" s="109"/>
      <c r="F23" s="109"/>
      <c r="G23" s="109"/>
      <c r="H23" s="109"/>
      <c r="I23" s="109"/>
      <c r="J23" s="109"/>
      <c r="K23" s="16"/>
    </row>
    <row r="24" spans="1:22" ht="46.5" customHeight="1" x14ac:dyDescent="0.25">
      <c r="A24" s="97" t="s">
        <v>210</v>
      </c>
      <c r="B24" s="109" t="s">
        <v>211</v>
      </c>
      <c r="C24" s="109"/>
      <c r="D24" s="109"/>
      <c r="E24" s="109"/>
      <c r="F24" s="109"/>
      <c r="G24" s="109"/>
      <c r="H24" s="109"/>
      <c r="I24" s="109"/>
      <c r="J24" s="109"/>
      <c r="K24" s="16"/>
    </row>
    <row r="25" spans="1:22" ht="42" customHeight="1" x14ac:dyDescent="0.25">
      <c r="A25" s="109" t="s">
        <v>49</v>
      </c>
      <c r="B25" s="109"/>
      <c r="C25" s="109"/>
      <c r="D25" s="109"/>
      <c r="E25" s="109"/>
      <c r="F25" s="109"/>
      <c r="G25" s="109"/>
      <c r="H25" s="109"/>
      <c r="I25" s="109"/>
      <c r="J25" s="109"/>
    </row>
    <row r="26" spans="1:22" ht="81.75" customHeight="1" x14ac:dyDescent="0.25">
      <c r="A26" s="110" t="s">
        <v>222</v>
      </c>
      <c r="B26" s="111"/>
      <c r="C26" s="111"/>
      <c r="D26" s="111"/>
      <c r="E26" s="111"/>
      <c r="F26" s="111"/>
      <c r="G26" s="111"/>
      <c r="H26" s="111"/>
      <c r="I26" s="111"/>
      <c r="J26" s="111"/>
    </row>
  </sheetData>
  <mergeCells count="30">
    <mergeCell ref="A26:J26"/>
    <mergeCell ref="B24:J24"/>
    <mergeCell ref="A25:J25"/>
    <mergeCell ref="S3:U3"/>
    <mergeCell ref="B20:J20"/>
    <mergeCell ref="B19:J19"/>
    <mergeCell ref="B21:J21"/>
    <mergeCell ref="B22:J22"/>
    <mergeCell ref="B23:J23"/>
    <mergeCell ref="R3:R4"/>
    <mergeCell ref="F3:F4"/>
    <mergeCell ref="A3:A4"/>
    <mergeCell ref="E3:E4"/>
    <mergeCell ref="M3:O3"/>
    <mergeCell ref="P3:P4"/>
    <mergeCell ref="A18:J18"/>
    <mergeCell ref="A17:J17"/>
    <mergeCell ref="Q3:Q4"/>
    <mergeCell ref="G3:G4"/>
    <mergeCell ref="I3:I4"/>
    <mergeCell ref="J3:J4"/>
    <mergeCell ref="K3:K4"/>
    <mergeCell ref="V3:X3"/>
    <mergeCell ref="A1:F1"/>
    <mergeCell ref="B3:B4"/>
    <mergeCell ref="C3:C4"/>
    <mergeCell ref="D3:D4"/>
    <mergeCell ref="A2:F2"/>
    <mergeCell ref="L3:L4"/>
    <mergeCell ref="H3:H4"/>
  </mergeCells>
  <dataValidations count="9">
    <dataValidation type="list" allowBlank="1" showInputMessage="1" showErrorMessage="1" sqref="F5:F14">
      <formula1>"انتخاب کنید, تالیف, تصنیف, تدوین/گردآوری, ترجمه, تصحیح, تقریر"</formula1>
    </dataValidation>
    <dataValidation type="list" allowBlank="1" showInputMessage="1" showErrorMessage="1" sqref="G5:G14">
      <formula1>"انتخاب کنید, فارسی, عربی, انگلیسی, فرانسوی"</formula1>
    </dataValidation>
    <dataValidation type="list" allowBlank="1" showInputMessage="1" showErrorMessage="1" sqref="O5:O14">
      <formula1>"انتخاب کنید, 1395,1396,1397,1398,1399,1400"</formula1>
    </dataValidation>
    <dataValidation type="list" allowBlank="1" showInputMessage="1" showErrorMessage="1" sqref="N5:N14">
      <formula1>"انتخاب کنید,1, 2, 3, 4,5, 6, 7, 8, 9, 10, 11, 12"</formula1>
    </dataValidation>
    <dataValidation type="list" allowBlank="1" showInputMessage="1" showErrorMessage="1" sqref="M5:M14">
      <formula1>"انتخاب کنید,1, 2, 3, 4,5, 6, 7, 8, 9, 10, 11, 12, 13, 14, 15, 16, 17, 18, 19, 20, 21, 22, 23, 24, 25, 26, 27, 28, 29, 30, 31"</formula1>
    </dataValidation>
    <dataValidation type="list" allowBlank="1" showInputMessage="1" showErrorMessage="1" sqref="P5:P14">
      <formula1>"انتخاب کنید, چاپ اول, چاپ دوم, چاپ سوم, چاپ چهارم, چاپ پنجم, چاپ ششم, چاپ هفتم, چاپ هشتم, چاپ نهم, چاپ دهم"</formula1>
    </dataValidation>
    <dataValidation type="list" allowBlank="1" showInputMessage="1" showErrorMessage="1" sqref="V5:V14">
      <formula1>"انتخاب کنید, عالی, خوب, متوسط, ضعیف"</formula1>
    </dataValidation>
    <dataValidation type="list" allowBlank="1" showInputMessage="1" showErrorMessage="1" sqref="S5:S14">
      <formula1>"انتخاب کنید, مشارکت نداشته است, مشارکت در جشنواره, مشارکت در فراخوان"</formula1>
    </dataValidation>
    <dataValidation type="list" allowBlank="1" showInputMessage="1" showErrorMessage="1" sqref="U5:U14">
      <formula1>" انتخاب کنید, فاقد رتبه, رتبه یک کشوری, رتبه دو کشوری, رتبه سه کشوری, رتبه یک استانی, رتبه دو استانی, رتبه سه استانی, رتبه یک شهرستانی, رتبه دو شهرستانی, رتبه سه شهرستانی, شایسته تقدیر کشوری, شایسته تقدیر استانی, شایسته تقدیر شهرستانی"</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rightToLeft="1" workbookViewId="0">
      <selection activeCell="L16" sqref="L16"/>
    </sheetView>
  </sheetViews>
  <sheetFormatPr defaultRowHeight="15" x14ac:dyDescent="0.25"/>
  <cols>
    <col min="1" max="1" width="20.85546875" customWidth="1"/>
    <col min="2" max="2" width="14.140625" customWidth="1"/>
    <col min="3" max="3" width="13.5703125" customWidth="1"/>
    <col min="4" max="4" width="15.5703125" customWidth="1"/>
    <col min="5" max="5" width="15.85546875" customWidth="1"/>
  </cols>
  <sheetData>
    <row r="1" spans="1:5" ht="57" customHeight="1" x14ac:dyDescent="0.25">
      <c r="A1" s="56"/>
      <c r="B1" s="35" t="s">
        <v>162</v>
      </c>
      <c r="C1" s="35" t="s">
        <v>117</v>
      </c>
      <c r="D1" s="35" t="s">
        <v>148</v>
      </c>
      <c r="E1" s="35" t="s">
        <v>170</v>
      </c>
    </row>
    <row r="2" spans="1:5" ht="29.25" customHeight="1" x14ac:dyDescent="0.25">
      <c r="A2" s="57" t="s">
        <v>128</v>
      </c>
      <c r="B2" s="58">
        <f>IF(بروشور!F6&gt;0,0.25,0)</f>
        <v>0</v>
      </c>
      <c r="C2" s="58">
        <f>IF(بروشور!E6="هفته کتاب",0.25,IF(بروشور!E6="هفته پژوهش",0.25,IF(OR(بروشور!E6="مناسبت ملی",بروشور!E6="مناسبت مذهبی"),0.15,IF(بروشور!E6="بدون مناسبت",0.1,0))))</f>
        <v>0</v>
      </c>
      <c r="D2" s="58">
        <f>IF(بروشور!Q6="عالی",0.5,IF(بروشور!Q6="خوب",0.4,IF(بروشور!Q6="متوسط",0.3,0)))</f>
        <v>0</v>
      </c>
      <c r="E2" s="69">
        <f t="shared" ref="E2:E11" si="0">C2+D2</f>
        <v>0</v>
      </c>
    </row>
    <row r="3" spans="1:5" ht="29.25" customHeight="1" x14ac:dyDescent="0.25">
      <c r="A3" s="57" t="s">
        <v>129</v>
      </c>
      <c r="B3" s="58">
        <f>IF(بروشور!F7&gt;0,0.25,0)</f>
        <v>0</v>
      </c>
      <c r="C3" s="58">
        <f>IF(بروشور!E7="هفته کتاب",0.25,IF(بروشور!E7="هفته پژوهش",0.25,IF(OR(بروشور!E7="مناسبت ملی",بروشور!E7="مناسبت مذهبی"),0.15,IF(بروشور!E7="بدون مناسبت",0.1,0))))</f>
        <v>0</v>
      </c>
      <c r="D3" s="58">
        <f>IF(بروشور!Q7="عالی",0.5,IF(بروشور!Q7="خوب",0.4,IF(بروشور!Q7="متوسط",0.3,0)))</f>
        <v>0</v>
      </c>
      <c r="E3" s="69">
        <f t="shared" si="0"/>
        <v>0</v>
      </c>
    </row>
    <row r="4" spans="1:5" ht="29.25" customHeight="1" x14ac:dyDescent="0.25">
      <c r="A4" s="57" t="s">
        <v>130</v>
      </c>
      <c r="B4" s="58">
        <f>IF(بروشور!F8&gt;0,0.25,0)</f>
        <v>0</v>
      </c>
      <c r="C4" s="58">
        <f>IF(بروشور!E8="هفته کتاب",0.25,IF(بروشور!E8="هفته پژوهش",0.25,IF(OR(بروشور!E8="مناسبت ملی",بروشور!E8="مناسبت مذهبی"),0.15,IF(بروشور!E8="بدون مناسبت",0.1,0))))</f>
        <v>0</v>
      </c>
      <c r="D4" s="58">
        <f>IF(بروشور!Q8="عالی",0.5,IF(بروشور!Q8="خوب",0.4,IF(بروشور!Q8="متوسط",0.3,0)))</f>
        <v>0</v>
      </c>
      <c r="E4" s="69">
        <f t="shared" si="0"/>
        <v>0</v>
      </c>
    </row>
    <row r="5" spans="1:5" ht="29.25" customHeight="1" x14ac:dyDescent="0.25">
      <c r="A5" s="57" t="s">
        <v>131</v>
      </c>
      <c r="B5" s="58">
        <f>IF(بروشور!F9&gt;0,0.25,0)</f>
        <v>0</v>
      </c>
      <c r="C5" s="58">
        <f>IF(بروشور!E9="هفته کتاب",0.25,IF(بروشور!E9="هفته پژوهش",0.25,IF(OR(بروشور!E9="مناسبت ملی",بروشور!E9="مناسبت مذهبی"),0.15,IF(بروشور!E9="بدون مناسبت",0.1,0))))</f>
        <v>0</v>
      </c>
      <c r="D5" s="58">
        <f>IF(بروشور!Q9="عالی",0.5,IF(بروشور!Q9="خوب",0.4,IF(بروشور!Q9="متوسط",0.3,0)))</f>
        <v>0</v>
      </c>
      <c r="E5" s="69">
        <f t="shared" si="0"/>
        <v>0</v>
      </c>
    </row>
    <row r="6" spans="1:5" ht="29.25" customHeight="1" x14ac:dyDescent="0.25">
      <c r="A6" s="57" t="s">
        <v>132</v>
      </c>
      <c r="B6" s="58">
        <f>IF(بروشور!F10&gt;0,0.25,0)</f>
        <v>0</v>
      </c>
      <c r="C6" s="58">
        <f>IF(بروشور!E10="هفته کتاب",0.25,IF(بروشور!E10="هفته پژوهش",0.25,IF(OR(بروشور!E10="مناسبت ملی",بروشور!E10="مناسبت مذهبی"),0.15,IF(بروشور!E10="بدون مناسبت",0.1,0))))</f>
        <v>0</v>
      </c>
      <c r="D6" s="58">
        <f>IF(بروشور!Q10="عالی",0.5,IF(بروشور!Q10="خوب",0.4,IF(بروشور!Q10="متوسط",0.3,0)))</f>
        <v>0</v>
      </c>
      <c r="E6" s="69">
        <f t="shared" si="0"/>
        <v>0</v>
      </c>
    </row>
    <row r="7" spans="1:5" ht="29.25" customHeight="1" x14ac:dyDescent="0.25">
      <c r="A7" s="57" t="s">
        <v>133</v>
      </c>
      <c r="B7" s="58">
        <f>IF(بروشور!F11&gt;0,0.25,0)</f>
        <v>0</v>
      </c>
      <c r="C7" s="58">
        <f>IF(بروشور!E11="هفته کتاب",0.25,IF(بروشور!E11="هفته پژوهش",0.25,IF(OR(بروشور!E11="مناسبت ملی",بروشور!E11="مناسبت مذهبی"),0.15,IF(بروشور!E11="بدون مناسبت",0.1,0))))</f>
        <v>0</v>
      </c>
      <c r="D7" s="58">
        <f>IF(بروشور!Q11="عالی",0.5,IF(بروشور!Q11="خوب",0.4,IF(بروشور!Q11="متوسط",0.3,0)))</f>
        <v>0</v>
      </c>
      <c r="E7" s="69">
        <f t="shared" si="0"/>
        <v>0</v>
      </c>
    </row>
    <row r="8" spans="1:5" ht="29.25" customHeight="1" x14ac:dyDescent="0.25">
      <c r="A8" s="57" t="s">
        <v>134</v>
      </c>
      <c r="B8" s="58">
        <f>IF(بروشور!F12&gt;0,0.25,0)</f>
        <v>0</v>
      </c>
      <c r="C8" s="58">
        <f>IF(بروشور!E12="هفته کتاب",0.25,IF(بروشور!E12="هفته پژوهش",0.25,IF(OR(بروشور!E12="مناسبت ملی",بروشور!E12="مناسبت مذهبی"),0.15,IF(بروشور!E12="بدون مناسبت",0.1,0))))</f>
        <v>0</v>
      </c>
      <c r="D8" s="58">
        <f>IF(بروشور!Q12="عالی",0.5,IF(بروشور!Q12="خوب",0.4,IF(بروشور!Q12="متوسط",0.3,0)))</f>
        <v>0</v>
      </c>
      <c r="E8" s="69">
        <f t="shared" si="0"/>
        <v>0</v>
      </c>
    </row>
    <row r="9" spans="1:5" ht="29.25" customHeight="1" x14ac:dyDescent="0.25">
      <c r="A9" s="57" t="s">
        <v>135</v>
      </c>
      <c r="B9" s="58">
        <f>IF(بروشور!F13&gt;0,0.25,0)</f>
        <v>0</v>
      </c>
      <c r="C9" s="58">
        <f>IF(بروشور!E13="هفته کتاب",0.25,IF(بروشور!E13="هفته پژوهش",0.25,IF(OR(بروشور!E13="مناسبت ملی",بروشور!E13="مناسبت مذهبی"),0.15,IF(بروشور!E13="بدون مناسبت",0.1,0))))</f>
        <v>0</v>
      </c>
      <c r="D9" s="58">
        <f>IF(بروشور!Q13="عالی",0.5,IF(بروشور!Q13="خوب",0.4,IF(بروشور!Q13="متوسط",0.3,0)))</f>
        <v>0</v>
      </c>
      <c r="E9" s="69">
        <f t="shared" si="0"/>
        <v>0</v>
      </c>
    </row>
    <row r="10" spans="1:5" ht="29.25" customHeight="1" x14ac:dyDescent="0.25">
      <c r="A10" s="57" t="s">
        <v>136</v>
      </c>
      <c r="B10" s="58">
        <f>IF(بروشور!F14&gt;0,0.25,0)</f>
        <v>0</v>
      </c>
      <c r="C10" s="58">
        <f>IF(بروشور!E14="هفته کتاب",0.25,IF(بروشور!E14="هفته پژوهش",0.25,IF(OR(بروشور!E14="مناسبت ملی",بروشور!E14="مناسبت مذهبی"),0.15,IF(بروشور!E14="بدون مناسبت",0.1,0))))</f>
        <v>0</v>
      </c>
      <c r="D10" s="58">
        <f>IF(بروشور!Q14="عالی",0.5,IF(بروشور!Q14="خوب",0.4,IF(بروشور!Q14="متوسط",0.3,0)))</f>
        <v>0</v>
      </c>
      <c r="E10" s="69">
        <f t="shared" si="0"/>
        <v>0</v>
      </c>
    </row>
    <row r="11" spans="1:5" ht="29.25" customHeight="1" thickBot="1" x14ac:dyDescent="0.3">
      <c r="A11" s="57" t="s">
        <v>137</v>
      </c>
      <c r="B11" s="58">
        <f>IF(بروشور!F15&gt;0,0.25,0)</f>
        <v>0</v>
      </c>
      <c r="C11" s="58">
        <f>IF(بروشور!E15="هفته کتاب",0.25,IF(بروشور!E15="هفته پژوهش",0.25,IF(OR(بروشور!E15="مناسبت ملی",بروشور!E15="مناسبت مذهبی"),0.15,IF(بروشور!E15="بدون مناسبت",0.1,0))))</f>
        <v>0</v>
      </c>
      <c r="D11" s="58">
        <f>IF(بروشور!Q15="عالی",0.5,IF(بروشور!Q15="خوب",0.4,IF(بروشور!Q15="متوسط",0.3,0)))</f>
        <v>0</v>
      </c>
      <c r="E11" s="69">
        <f t="shared" si="0"/>
        <v>0</v>
      </c>
    </row>
    <row r="12" spans="1:5" ht="32.25" customHeight="1" thickBot="1" x14ac:dyDescent="0.3">
      <c r="A12" s="154" t="s">
        <v>168</v>
      </c>
      <c r="B12" s="155"/>
      <c r="C12" s="155"/>
      <c r="D12" s="156"/>
      <c r="E12" s="82">
        <f>SUM(E2:E11)</f>
        <v>0</v>
      </c>
    </row>
    <row r="13" spans="1:5" ht="32.25" customHeight="1" thickBot="1" x14ac:dyDescent="0.3">
      <c r="A13" s="154" t="s">
        <v>178</v>
      </c>
      <c r="B13" s="155"/>
      <c r="C13" s="155"/>
      <c r="D13" s="156"/>
      <c r="E13" s="82">
        <f>COUNTIF(B2:B11,"&gt;0")</f>
        <v>0</v>
      </c>
    </row>
    <row r="14" spans="1:5" ht="32.25" customHeight="1" thickBot="1" x14ac:dyDescent="0.3">
      <c r="A14" s="154" t="s">
        <v>169</v>
      </c>
      <c r="B14" s="155"/>
      <c r="C14" s="155"/>
      <c r="D14" s="156"/>
      <c r="E14" s="82">
        <f>SUM(B2:B11)</f>
        <v>0</v>
      </c>
    </row>
    <row r="15" spans="1:5" ht="32.25" customHeight="1" thickBot="1" x14ac:dyDescent="0.3">
      <c r="A15" s="154" t="s">
        <v>167</v>
      </c>
      <c r="B15" s="155"/>
      <c r="C15" s="155"/>
      <c r="D15" s="156"/>
      <c r="E15" s="82">
        <f>IF(E13&gt;0,(E12/E13),0)</f>
        <v>0</v>
      </c>
    </row>
    <row r="16" spans="1:5" ht="32.25" customHeight="1" thickBot="1" x14ac:dyDescent="0.3">
      <c r="A16" s="151" t="s">
        <v>84</v>
      </c>
      <c r="B16" s="152"/>
      <c r="C16" s="152"/>
      <c r="D16" s="153"/>
      <c r="E16" s="81">
        <f>IF(SUM(E14:E15)&gt;=2,2,SUM(E14:E15))</f>
        <v>0</v>
      </c>
    </row>
    <row r="17" spans="1:5" ht="32.25" customHeight="1" thickBot="1" x14ac:dyDescent="0.3">
      <c r="A17" s="151" t="s">
        <v>156</v>
      </c>
      <c r="B17" s="152"/>
      <c r="C17" s="152"/>
      <c r="D17" s="153"/>
      <c r="E17" s="81">
        <f>IF(SUM(E14:E15)&gt;=2,SUM(E14:E15)-2,0)</f>
        <v>0</v>
      </c>
    </row>
  </sheetData>
  <sheetProtection password="CF7A" sheet="1" objects="1" scenarios="1"/>
  <mergeCells count="6">
    <mergeCell ref="A12:D12"/>
    <mergeCell ref="A14:D14"/>
    <mergeCell ref="A15:D15"/>
    <mergeCell ref="A16:D16"/>
    <mergeCell ref="A17:D17"/>
    <mergeCell ref="A13:D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rightToLeft="1" workbookViewId="0">
      <selection activeCell="G18" sqref="G18"/>
    </sheetView>
  </sheetViews>
  <sheetFormatPr defaultRowHeight="19.5" x14ac:dyDescent="0.45"/>
  <cols>
    <col min="1" max="1" width="23" style="39" customWidth="1"/>
    <col min="2" max="2" width="18.42578125" style="92" customWidth="1"/>
    <col min="3" max="9" width="13" style="92" customWidth="1"/>
    <col min="10" max="16384" width="9.140625" style="92"/>
  </cols>
  <sheetData>
    <row r="1" spans="1:2" ht="23.25" customHeight="1" x14ac:dyDescent="0.45">
      <c r="A1" s="93"/>
      <c r="B1" s="93" t="s">
        <v>200</v>
      </c>
    </row>
    <row r="2" spans="1:2" ht="23.25" customHeight="1" x14ac:dyDescent="0.45">
      <c r="A2" s="93" t="s">
        <v>197</v>
      </c>
      <c r="B2" s="96">
        <f>SUM(مقاله!G6:G15)</f>
        <v>0</v>
      </c>
    </row>
    <row r="3" spans="1:2" ht="23.25" customHeight="1" x14ac:dyDescent="0.45">
      <c r="A3" s="93" t="s">
        <v>198</v>
      </c>
      <c r="B3" s="96">
        <f>SUM('کتاب '!I5:I14)</f>
        <v>0</v>
      </c>
    </row>
    <row r="4" spans="1:2" ht="23.25" customHeight="1" thickBot="1" x14ac:dyDescent="0.5">
      <c r="A4" s="93" t="s">
        <v>199</v>
      </c>
      <c r="B4" s="96">
        <f>SUM('طرح ها و پروژه ها'!I6:I15)</f>
        <v>0</v>
      </c>
    </row>
    <row r="5" spans="1:2" ht="56.25" customHeight="1" thickBot="1" x14ac:dyDescent="0.5">
      <c r="A5" s="94" t="s">
        <v>201</v>
      </c>
      <c r="B5" s="95">
        <f>SUM(B2:B4)</f>
        <v>0</v>
      </c>
    </row>
    <row r="6" spans="1:2" ht="23.25" customHeight="1" x14ac:dyDescent="0.45"/>
    <row r="7" spans="1:2" ht="23.25" customHeight="1" x14ac:dyDescent="0.45"/>
    <row r="8" spans="1:2" ht="23.25" customHeight="1" x14ac:dyDescent="0.45"/>
    <row r="9" spans="1:2" ht="23.25" customHeight="1" x14ac:dyDescent="0.45"/>
    <row r="10" spans="1:2" ht="23.25" customHeight="1" x14ac:dyDescent="0.45"/>
    <row r="11" spans="1:2" ht="23.25" customHeight="1" x14ac:dyDescent="0.45"/>
    <row r="12" spans="1:2" ht="23.25" customHeight="1" x14ac:dyDescent="0.45"/>
    <row r="13" spans="1:2" ht="23.25" customHeight="1" x14ac:dyDescent="0.45"/>
    <row r="14" spans="1:2" ht="23.25" customHeight="1" x14ac:dyDescent="0.45"/>
    <row r="15" spans="1:2" ht="23.25" customHeight="1" x14ac:dyDescent="0.45"/>
    <row r="16" spans="1:2" ht="23.25" customHeight="1" x14ac:dyDescent="0.45"/>
    <row r="17" ht="23.25" customHeight="1" x14ac:dyDescent="0.45"/>
  </sheetData>
  <sheetProtection password="CF7A"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rightToLeft="1" zoomScale="70" zoomScaleNormal="70" workbookViewId="0">
      <selection activeCell="A15" sqref="A15:F15"/>
    </sheetView>
  </sheetViews>
  <sheetFormatPr defaultRowHeight="19.5" x14ac:dyDescent="0.25"/>
  <cols>
    <col min="1" max="1" width="37.85546875" style="39" customWidth="1"/>
    <col min="2" max="2" width="22" style="39" customWidth="1"/>
    <col min="3" max="4" width="21.28515625" style="38" customWidth="1"/>
    <col min="5" max="5" width="24" style="38" customWidth="1"/>
    <col min="6" max="6" width="25.140625" style="38" customWidth="1"/>
    <col min="7" max="7" width="20.85546875" style="38" customWidth="1"/>
    <col min="8" max="11" width="9.140625" style="38"/>
    <col min="12" max="12" width="12" style="38" bestFit="1" customWidth="1"/>
    <col min="13" max="13" width="9.140625" style="38"/>
    <col min="14" max="14" width="21.7109375" style="38" bestFit="1" customWidth="1"/>
    <col min="15" max="15" width="22.5703125" style="38" customWidth="1"/>
    <col min="16" max="16384" width="9.140625" style="38"/>
  </cols>
  <sheetData>
    <row r="1" spans="1:15" ht="43.5" customHeight="1" x14ac:dyDescent="0.25">
      <c r="A1" s="36"/>
      <c r="B1" s="36" t="s">
        <v>155</v>
      </c>
      <c r="C1" s="48" t="s">
        <v>4</v>
      </c>
      <c r="D1" s="48" t="s">
        <v>116</v>
      </c>
      <c r="E1" s="48" t="s">
        <v>30</v>
      </c>
      <c r="F1" s="48" t="s">
        <v>58</v>
      </c>
      <c r="G1" s="49" t="s">
        <v>163</v>
      </c>
    </row>
    <row r="2" spans="1:15" ht="41.25" customHeight="1" x14ac:dyDescent="0.25">
      <c r="A2" s="47" t="s">
        <v>60</v>
      </c>
      <c r="B2" s="55">
        <f>IF('کتاب '!E5&gt;0,1,0)</f>
        <v>0</v>
      </c>
      <c r="C2" s="55">
        <f>IF('کتاب '!R5&gt;=150,0.5,0)</f>
        <v>0</v>
      </c>
      <c r="D2" s="46">
        <f>IF('کتاب '!V5="عالی", 5, IF(AND('کتاب '!V5="خوب",C2=0.5),3,IF(AND('کتاب '!V5="خوب",C2=0),2.5,IF(AND('کتاب '!V5="متوسط",C2=0.5),2.5,IF(AND('کتاب '!V5="متوسط",C2=0),2,IF('کتاب '!V5="ضعیف", 2.5,0))))))</f>
        <v>0</v>
      </c>
      <c r="E2" s="46">
        <f>IF(OR('کتاب '!S5="مشارکت در فراخوان",'کتاب '!S5="مشارکت در جشنواره"),0.5,0)</f>
        <v>0</v>
      </c>
      <c r="F2" s="46">
        <f>IF(OR('کتاب '!U5="رتبه یک کشوری",'کتاب '!U5="رتبه دو کشوری",'کتاب '!U5="رتبه سه کشوری",'کتاب '!U5="رتبه یک استانی",'کتاب '!U5="رتبه دو استانی",'کتاب '!U5="رتبه سه استانی",'کتاب '!U5="رتبه یک شهرستانی",'کتاب '!U5="رتبه دو شهرستانی",'کتاب '!U5="رتبه سه شهرستانی",'کتاب '!U5="شایسته تقدیر کشوری",'کتاب '!U5="شایسته تقدیر استانی",'کتاب '!U5="شایسته تقدیر شهرستانی"),1.5,0)</f>
        <v>0</v>
      </c>
      <c r="G2" s="46">
        <f t="shared" ref="G2:G11" si="0">IF((D2+IF(F2&gt;0,F2,E2))&gt;=6,6,(D2+IF(F2&gt;0,F2,E2)))</f>
        <v>0</v>
      </c>
      <c r="L2" s="41"/>
      <c r="M2" s="41"/>
      <c r="N2" s="41"/>
      <c r="O2" s="41"/>
    </row>
    <row r="3" spans="1:15" ht="41.25" customHeight="1" x14ac:dyDescent="0.25">
      <c r="A3" s="47" t="s">
        <v>61</v>
      </c>
      <c r="B3" s="55">
        <f>IF('کتاب '!E6&gt;0,1,0)</f>
        <v>0</v>
      </c>
      <c r="C3" s="55">
        <f>IF('کتاب '!R6&gt;=150,0.5,0)</f>
        <v>0</v>
      </c>
      <c r="D3" s="46">
        <f>IF('کتاب '!V6="عالی", 5, IF(AND('کتاب '!V6="خوب",C3=0.5),3,IF(AND('کتاب '!V6="خوب",C3=0),2.5,IF(AND('کتاب '!V6="متوسط",C3=0.5),2.5,IF(AND('کتاب '!V6="متوسط",C3=0),2,IF('کتاب '!V6="ضعیف", 2.5,0))))))</f>
        <v>0</v>
      </c>
      <c r="E3" s="46">
        <f>IF(OR('کتاب '!S6="مشارکت در فراخوان",'کتاب '!S6="مشارکت در جشنواره"),0.5,0)</f>
        <v>0</v>
      </c>
      <c r="F3" s="46">
        <f>IF(OR('کتاب '!U6="رتبه یک کشوری",'کتاب '!U6="رتبه دو کشوری",'کتاب '!U6="رتبه سه کشوری",'کتاب '!U6="رتبه یک استانی",'کتاب '!U6="رتبه دو استانی",'کتاب '!U6="رتبه سه استانی",'کتاب '!U6="رتبه یک شهرستانی",'کتاب '!U6="رتبه دو شهرستانی",'کتاب '!U6="رتبه سه شهرستانی",'کتاب '!U6="شایسته تقدیر کشوری",'کتاب '!U6="شایسته تقدیر استانی",'کتاب '!U6="شایسته تقدیر شهرستانی"),1.5,0)</f>
        <v>0</v>
      </c>
      <c r="G3" s="46">
        <f t="shared" si="0"/>
        <v>0</v>
      </c>
    </row>
    <row r="4" spans="1:15" ht="41.25" customHeight="1" x14ac:dyDescent="0.25">
      <c r="A4" s="47" t="s">
        <v>67</v>
      </c>
      <c r="B4" s="55">
        <f>IF('کتاب '!E7&gt;0,1,0)</f>
        <v>0</v>
      </c>
      <c r="C4" s="55">
        <f>IF('کتاب '!R7&gt;=150,0.5,0)</f>
        <v>0</v>
      </c>
      <c r="D4" s="46">
        <f>IF('کتاب '!V7="عالی", 5, IF(AND('کتاب '!V7="خوب",C4=0.5),3,IF(AND('کتاب '!V7="خوب",C4=0),2.5,IF(AND('کتاب '!V7="متوسط",C4=0.5),2.5,IF(AND('کتاب '!V7="متوسط",C4=0),2,IF('کتاب '!V7="ضعیف", 2.5,0))))))</f>
        <v>0</v>
      </c>
      <c r="E4" s="46">
        <f>IF(OR('کتاب '!S7="مشارکت در فراخوان",'کتاب '!S7="مشارکت در جشنواره"),0.5,0)</f>
        <v>0</v>
      </c>
      <c r="F4" s="46">
        <f>IF(OR('کتاب '!U7="رتبه یک کشوری",'کتاب '!U7="رتبه دو کشوری",'کتاب '!U7="رتبه سه کشوری",'کتاب '!U7="رتبه یک استانی",'کتاب '!U7="رتبه دو استانی",'کتاب '!U7="رتبه سه استانی",'کتاب '!U7="رتبه یک شهرستانی",'کتاب '!U7="رتبه دو شهرستانی",'کتاب '!U7="رتبه سه شهرستانی",'کتاب '!U7="شایسته تقدیر کشوری",'کتاب '!U7="شایسته تقدیر استانی",'کتاب '!U7="شایسته تقدیر شهرستانی"),1.5,0)</f>
        <v>0</v>
      </c>
      <c r="G4" s="46">
        <f t="shared" si="0"/>
        <v>0</v>
      </c>
    </row>
    <row r="5" spans="1:15" ht="41.25" customHeight="1" x14ac:dyDescent="0.25">
      <c r="A5" s="47" t="s">
        <v>68</v>
      </c>
      <c r="B5" s="55">
        <f>IF('کتاب '!E8&gt;0,1,0)</f>
        <v>0</v>
      </c>
      <c r="C5" s="55">
        <f>IF('کتاب '!R8&gt;=150,0.5,0)</f>
        <v>0</v>
      </c>
      <c r="D5" s="46">
        <f>IF('کتاب '!V8="عالی", 5, IF(AND('کتاب '!V8="خوب",C5=0.5),3,IF(AND('کتاب '!V8="خوب",C5=0),2.5,IF(AND('کتاب '!V8="متوسط",C5=0.5),2.5,IF(AND('کتاب '!V8="متوسط",C5=0),2,IF('کتاب '!V8="ضعیف", 2.5,0))))))</f>
        <v>0</v>
      </c>
      <c r="E5" s="46">
        <f>IF(OR('کتاب '!S8="مشارکت در فراخوان",'کتاب '!S8="مشارکت در جشنواره"),0.5,0)</f>
        <v>0</v>
      </c>
      <c r="F5" s="46">
        <f>IF(OR('کتاب '!U8="رتبه یک کشوری",'کتاب '!U8="رتبه دو کشوری",'کتاب '!U8="رتبه سه کشوری",'کتاب '!U8="رتبه یک استانی",'کتاب '!U8="رتبه دو استانی",'کتاب '!U8="رتبه سه استانی",'کتاب '!U8="رتبه یک شهرستانی",'کتاب '!U8="رتبه دو شهرستانی",'کتاب '!U8="رتبه سه شهرستانی",'کتاب '!U8="شایسته تقدیر کشوری",'کتاب '!U8="شایسته تقدیر استانی",'کتاب '!U8="شایسته تقدیر شهرستانی"),1.5,0)</f>
        <v>0</v>
      </c>
      <c r="G5" s="46">
        <f t="shared" si="0"/>
        <v>0</v>
      </c>
    </row>
    <row r="6" spans="1:15" ht="41.25" customHeight="1" x14ac:dyDescent="0.25">
      <c r="A6" s="47" t="s">
        <v>69</v>
      </c>
      <c r="B6" s="55">
        <f>IF('کتاب '!E9&gt;0,1,0)</f>
        <v>0</v>
      </c>
      <c r="C6" s="55">
        <f>IF('کتاب '!R9&gt;=150,0.5,0)</f>
        <v>0</v>
      </c>
      <c r="D6" s="46">
        <f>IF('کتاب '!V9="عالی", 5, IF(AND('کتاب '!V9="خوب",C6=0.5),3,IF(AND('کتاب '!V9="خوب",C6=0),2.5,IF(AND('کتاب '!V9="متوسط",C6=0.5),2.5,IF(AND('کتاب '!V9="متوسط",C6=0),2,IF('کتاب '!V9="ضعیف", 2.5,0))))))</f>
        <v>0</v>
      </c>
      <c r="E6" s="46">
        <f>IF(OR('کتاب '!S9="مشارکت در فراخوان",'کتاب '!S9="مشارکت در جشنواره"),0.5,0)</f>
        <v>0</v>
      </c>
      <c r="F6" s="46">
        <f>IF(OR('کتاب '!U9="رتبه یک کشوری",'کتاب '!U9="رتبه دو کشوری",'کتاب '!U9="رتبه سه کشوری",'کتاب '!U9="رتبه یک استانی",'کتاب '!U9="رتبه دو استانی",'کتاب '!U9="رتبه سه استانی",'کتاب '!U9="رتبه یک شهرستانی",'کتاب '!U9="رتبه دو شهرستانی",'کتاب '!U9="رتبه سه شهرستانی",'کتاب '!U9="شایسته تقدیر کشوری",'کتاب '!U9="شایسته تقدیر استانی",'کتاب '!U9="شایسته تقدیر شهرستانی"),1.5,0)</f>
        <v>0</v>
      </c>
      <c r="G6" s="46">
        <f t="shared" si="0"/>
        <v>0</v>
      </c>
    </row>
    <row r="7" spans="1:15" ht="41.25" customHeight="1" x14ac:dyDescent="0.25">
      <c r="A7" s="47" t="s">
        <v>70</v>
      </c>
      <c r="B7" s="55">
        <f>IF('کتاب '!E10&gt;0,1,0)</f>
        <v>0</v>
      </c>
      <c r="C7" s="55">
        <f>IF('کتاب '!R10&gt;=150,0.5,0)</f>
        <v>0</v>
      </c>
      <c r="D7" s="46">
        <f>IF('کتاب '!V10="عالی", 5, IF(AND('کتاب '!V10="خوب",C7=0.5),3,IF(AND('کتاب '!V10="خوب",C7=0),2.5,IF(AND('کتاب '!V10="متوسط",C7=0.5),2.5,IF(AND('کتاب '!V10="متوسط",C7=0),2,IF('کتاب '!V10="ضعیف", 2.5,0))))))</f>
        <v>0</v>
      </c>
      <c r="E7" s="46">
        <f>IF(OR('کتاب '!S10="مشارکت در فراخوان",'کتاب '!S10="مشارکت در جشنواره"),0.5,0)</f>
        <v>0</v>
      </c>
      <c r="F7" s="46">
        <f>IF(OR('کتاب '!U10="رتبه یک کشوری",'کتاب '!U10="رتبه دو کشوری",'کتاب '!U10="رتبه سه کشوری",'کتاب '!U10="رتبه یک استانی",'کتاب '!U10="رتبه دو استانی",'کتاب '!U10="رتبه سه استانی",'کتاب '!U10="رتبه یک شهرستانی",'کتاب '!U10="رتبه دو شهرستانی",'کتاب '!U10="رتبه سه شهرستانی",'کتاب '!U10="شایسته تقدیر کشوری",'کتاب '!U10="شایسته تقدیر استانی",'کتاب '!U10="شایسته تقدیر شهرستانی"),1.5,0)</f>
        <v>0</v>
      </c>
      <c r="G7" s="46">
        <f t="shared" si="0"/>
        <v>0</v>
      </c>
    </row>
    <row r="8" spans="1:15" ht="41.25" customHeight="1" x14ac:dyDescent="0.25">
      <c r="A8" s="47" t="s">
        <v>71</v>
      </c>
      <c r="B8" s="55">
        <f>IF('کتاب '!E11&gt;0,1,0)</f>
        <v>0</v>
      </c>
      <c r="C8" s="55">
        <f>IF('کتاب '!R11&gt;=150,0.5,0)</f>
        <v>0</v>
      </c>
      <c r="D8" s="46">
        <f>IF('کتاب '!V11="عالی", 5, IF(AND('کتاب '!V11="خوب",C8=0.5),3,IF(AND('کتاب '!V11="خوب",C8=0),2.5,IF(AND('کتاب '!V11="متوسط",C8=0.5),2.5,IF(AND('کتاب '!V11="متوسط",C8=0),2,IF('کتاب '!V11="ضعیف", 2.5,0))))))</f>
        <v>0</v>
      </c>
      <c r="E8" s="46">
        <f>IF(OR('کتاب '!S11="مشارکت در فراخوان",'کتاب '!S11="مشارکت در جشنواره"),0.5,0)</f>
        <v>0</v>
      </c>
      <c r="F8" s="46">
        <f>IF(OR('کتاب '!U11="رتبه یک کشوری",'کتاب '!U11="رتبه دو کشوری",'کتاب '!U11="رتبه سه کشوری",'کتاب '!U11="رتبه یک استانی",'کتاب '!U11="رتبه دو استانی",'کتاب '!U11="رتبه سه استانی",'کتاب '!U11="رتبه یک شهرستانی",'کتاب '!U11="رتبه دو شهرستانی",'کتاب '!U11="رتبه سه شهرستانی",'کتاب '!U11="شایسته تقدیر کشوری",'کتاب '!U11="شایسته تقدیر استانی",'کتاب '!U11="شایسته تقدیر شهرستانی"),1.5,0)</f>
        <v>0</v>
      </c>
      <c r="G8" s="46">
        <f t="shared" si="0"/>
        <v>0</v>
      </c>
    </row>
    <row r="9" spans="1:15" ht="41.25" customHeight="1" x14ac:dyDescent="0.25">
      <c r="A9" s="47" t="s">
        <v>72</v>
      </c>
      <c r="B9" s="55">
        <f>IF('کتاب '!E12&gt;0,1,0)</f>
        <v>0</v>
      </c>
      <c r="C9" s="55">
        <f>IF('کتاب '!R12&gt;=150,0.5,0)</f>
        <v>0</v>
      </c>
      <c r="D9" s="46">
        <f>IF('کتاب '!V12="عالی", 5, IF(AND('کتاب '!V12="خوب",C9=0.5),3,IF(AND('کتاب '!V12="خوب",C9=0),2.5,IF(AND('کتاب '!V12="متوسط",C9=0.5),2.5,IF(AND('کتاب '!V12="متوسط",C9=0),2,IF('کتاب '!V12="ضعیف", 2.5,0))))))</f>
        <v>0</v>
      </c>
      <c r="E9" s="46">
        <f>IF(OR('کتاب '!S12="مشارکت در فراخوان",'کتاب '!S12="مشارکت در جشنواره"),0.5,0)</f>
        <v>0</v>
      </c>
      <c r="F9" s="46">
        <f>IF(OR('کتاب '!U12="رتبه یک کشوری",'کتاب '!U12="رتبه دو کشوری",'کتاب '!U12="رتبه سه کشوری",'کتاب '!U12="رتبه یک استانی",'کتاب '!U12="رتبه دو استانی",'کتاب '!U12="رتبه سه استانی",'کتاب '!U12="رتبه یک شهرستانی",'کتاب '!U12="رتبه دو شهرستانی",'کتاب '!U12="رتبه سه شهرستانی",'کتاب '!U12="شایسته تقدیر کشوری",'کتاب '!U12="شایسته تقدیر استانی",'کتاب '!U12="شایسته تقدیر شهرستانی"),1.5,0)</f>
        <v>0</v>
      </c>
      <c r="G9" s="46">
        <f t="shared" si="0"/>
        <v>0</v>
      </c>
    </row>
    <row r="10" spans="1:15" ht="41.25" customHeight="1" x14ac:dyDescent="0.25">
      <c r="A10" s="47" t="s">
        <v>73</v>
      </c>
      <c r="B10" s="55">
        <f>IF('کتاب '!E13&gt;0,1,0)</f>
        <v>0</v>
      </c>
      <c r="C10" s="55">
        <f>IF('کتاب '!R13&gt;=150,0.5,0)</f>
        <v>0</v>
      </c>
      <c r="D10" s="46">
        <f>IF('کتاب '!V13="عالی", 5, IF(AND('کتاب '!V13="خوب",C10=0.5),3,IF(AND('کتاب '!V13="خوب",C10=0),2.5,IF(AND('کتاب '!V13="متوسط",C10=0.5),2.5,IF(AND('کتاب '!V13="متوسط",C10=0),2,IF('کتاب '!V13="ضعیف", 2.5,0))))))</f>
        <v>0</v>
      </c>
      <c r="E10" s="46">
        <f>IF(OR('کتاب '!S13="مشارکت در فراخوان",'کتاب '!S13="مشارکت در جشنواره"),0.5,0)</f>
        <v>0</v>
      </c>
      <c r="F10" s="46">
        <f>IF(OR('کتاب '!U13="رتبه یک کشوری",'کتاب '!U13="رتبه دو کشوری",'کتاب '!U13="رتبه سه کشوری",'کتاب '!U13="رتبه یک استانی",'کتاب '!U13="رتبه دو استانی",'کتاب '!U13="رتبه سه استانی",'کتاب '!U13="رتبه یک شهرستانی",'کتاب '!U13="رتبه دو شهرستانی",'کتاب '!U13="رتبه سه شهرستانی",'کتاب '!U13="شایسته تقدیر کشوری",'کتاب '!U13="شایسته تقدیر استانی",'کتاب '!U13="شایسته تقدیر شهرستانی"),1.5,0)</f>
        <v>0</v>
      </c>
      <c r="G10" s="46">
        <f t="shared" si="0"/>
        <v>0</v>
      </c>
    </row>
    <row r="11" spans="1:15" ht="42" customHeight="1" thickBot="1" x14ac:dyDescent="0.3">
      <c r="A11" s="73" t="s">
        <v>74</v>
      </c>
      <c r="B11" s="74">
        <f>IF('کتاب '!E14&gt;0,1,0)</f>
        <v>0</v>
      </c>
      <c r="C11" s="74">
        <f>IF('کتاب '!R14&gt;=150,0.5,0)</f>
        <v>0</v>
      </c>
      <c r="D11" s="46">
        <f>IF('کتاب '!V14="عالی", 5, IF(AND('کتاب '!V14="خوب",C11=0.5),3,IF(AND('کتاب '!V14="خوب",C11=0),2.5,IF(AND('کتاب '!V14="متوسط",C11=0.5),2.5,IF(AND('کتاب '!V14="متوسط",C11=0),2,IF('کتاب '!V14="ضعیف", 2.5,0))))))</f>
        <v>0</v>
      </c>
      <c r="E11" s="72">
        <f>IF(OR('کتاب '!S14="مشارکت در فراخوان",'کتاب '!S14="مشارکت در جشنواره"),0.5,0)</f>
        <v>0</v>
      </c>
      <c r="F11" s="72">
        <f>IF(OR('کتاب '!U14="رتبه یک کشوری",'کتاب '!U14="رتبه دو کشوری",'کتاب '!U14="رتبه سه کشوری",'کتاب '!U14="رتبه یک استانی",'کتاب '!U14="رتبه دو استانی",'کتاب '!U14="رتبه سه استانی",'کتاب '!U14="رتبه یک شهرستانی",'کتاب '!U14="رتبه دو شهرستانی",'کتاب '!U14="رتبه سه شهرستانی",'کتاب '!U14="شایسته تقدیر کشوری",'کتاب '!U14="شایسته تقدیر استانی",'کتاب '!U14="شایسته تقدیر شهرستانی"),1.5,0)</f>
        <v>0</v>
      </c>
      <c r="G11" s="72">
        <f t="shared" si="0"/>
        <v>0</v>
      </c>
    </row>
    <row r="12" spans="1:15" ht="42" customHeight="1" thickTop="1" thickBot="1" x14ac:dyDescent="0.3">
      <c r="A12" s="112" t="s">
        <v>166</v>
      </c>
      <c r="B12" s="112"/>
      <c r="C12" s="112"/>
      <c r="D12" s="112"/>
      <c r="E12" s="112"/>
      <c r="F12" s="112"/>
      <c r="G12" s="76">
        <f>SUM(G2:G11)</f>
        <v>0</v>
      </c>
    </row>
    <row r="13" spans="1:15" ht="42" customHeight="1" thickTop="1" thickBot="1" x14ac:dyDescent="0.3">
      <c r="A13" s="112" t="s">
        <v>175</v>
      </c>
      <c r="B13" s="112"/>
      <c r="C13" s="112"/>
      <c r="D13" s="112"/>
      <c r="E13" s="112"/>
      <c r="F13" s="112"/>
      <c r="G13" s="76">
        <f>COUNTIF(B2:B11,"&gt;0")</f>
        <v>0</v>
      </c>
    </row>
    <row r="14" spans="1:15" ht="42" customHeight="1" thickTop="1" thickBot="1" x14ac:dyDescent="0.3">
      <c r="A14" s="112" t="s">
        <v>174</v>
      </c>
      <c r="B14" s="112"/>
      <c r="C14" s="112"/>
      <c r="D14" s="112"/>
      <c r="E14" s="112"/>
      <c r="F14" s="112"/>
      <c r="G14" s="76">
        <f>SUM(B2:B11)</f>
        <v>0</v>
      </c>
    </row>
    <row r="15" spans="1:15" customFormat="1" ht="44.25" customHeight="1" thickTop="1" thickBot="1" x14ac:dyDescent="0.3">
      <c r="A15" s="112" t="s">
        <v>167</v>
      </c>
      <c r="B15" s="112"/>
      <c r="C15" s="112"/>
      <c r="D15" s="112"/>
      <c r="E15" s="112"/>
      <c r="F15" s="112"/>
      <c r="G15" s="76">
        <f>IF(G13&gt;0,(G12/G13),0)</f>
        <v>0</v>
      </c>
    </row>
    <row r="16" spans="1:15" customFormat="1" ht="44.25" customHeight="1" thickTop="1" thickBot="1" x14ac:dyDescent="0.3">
      <c r="A16" s="113" t="s">
        <v>84</v>
      </c>
      <c r="B16" s="113"/>
      <c r="C16" s="113"/>
      <c r="D16" s="113"/>
      <c r="E16" s="113"/>
      <c r="F16" s="113"/>
      <c r="G16" s="75">
        <f>IF((G15+G14)&gt;=6,6,(G14+G15))</f>
        <v>0</v>
      </c>
    </row>
    <row r="17" spans="1:7" ht="45" customHeight="1" thickTop="1" thickBot="1" x14ac:dyDescent="0.3">
      <c r="A17" s="113" t="s">
        <v>156</v>
      </c>
      <c r="B17" s="113"/>
      <c r="C17" s="113"/>
      <c r="D17" s="113"/>
      <c r="E17" s="113"/>
      <c r="F17" s="113"/>
      <c r="G17" s="75">
        <f>IF((G14+G15)&gt;6,(G15+G14)-6,0)</f>
        <v>0</v>
      </c>
    </row>
    <row r="18" spans="1:7" ht="20.25" thickTop="1" x14ac:dyDescent="0.25"/>
  </sheetData>
  <sheetProtection password="CF7A" sheet="1" objects="1" scenarios="1"/>
  <mergeCells count="6">
    <mergeCell ref="A15:F15"/>
    <mergeCell ref="A17:F17"/>
    <mergeCell ref="A12:F12"/>
    <mergeCell ref="A13:F13"/>
    <mergeCell ref="A16:F16"/>
    <mergeCell ref="A14:F1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A1:AD27"/>
  <sheetViews>
    <sheetView rightToLeft="1" topLeftCell="E6" zoomScale="70" zoomScaleNormal="70" workbookViewId="0">
      <selection activeCell="E6" sqref="E6"/>
    </sheetView>
  </sheetViews>
  <sheetFormatPr defaultRowHeight="21" x14ac:dyDescent="0.25"/>
  <cols>
    <col min="1" max="1" width="5.5703125" style="4" customWidth="1"/>
    <col min="2" max="4" width="15.7109375" style="4" customWidth="1"/>
    <col min="5" max="5" width="37.85546875" style="4" customWidth="1"/>
    <col min="6" max="7" width="18.85546875" style="4" customWidth="1"/>
    <col min="8" max="9" width="18.5703125" style="4" customWidth="1"/>
    <col min="10" max="10" width="12" style="4" customWidth="1"/>
    <col min="11" max="11" width="19.42578125" style="4" customWidth="1"/>
    <col min="12" max="12" width="21.140625" style="4" customWidth="1"/>
    <col min="13" max="13" width="24.7109375" style="4" customWidth="1"/>
    <col min="14" max="16" width="6.28515625" style="2" customWidth="1"/>
    <col min="17" max="18" width="18" style="4" customWidth="1"/>
    <col min="19" max="19" width="15.140625" style="4" customWidth="1"/>
    <col min="20" max="22" width="7" style="2" customWidth="1"/>
    <col min="23" max="23" width="15.140625" style="4" customWidth="1"/>
    <col min="24" max="25" width="15.140625" style="11" customWidth="1"/>
    <col min="26" max="29" width="19.5703125" style="10" customWidth="1"/>
    <col min="30" max="16384" width="9.140625" style="4"/>
  </cols>
  <sheetData>
    <row r="1" spans="1:30" s="2" customFormat="1" ht="51" customHeight="1" x14ac:dyDescent="0.25">
      <c r="A1" s="114" t="s">
        <v>1</v>
      </c>
      <c r="B1" s="114"/>
      <c r="C1" s="114"/>
      <c r="D1" s="114"/>
      <c r="E1" s="114"/>
      <c r="F1" s="1"/>
      <c r="G1" s="88"/>
      <c r="J1" s="34"/>
      <c r="N1" s="3"/>
      <c r="O1" s="3"/>
      <c r="P1" s="3"/>
      <c r="T1" s="3"/>
      <c r="U1" s="3"/>
      <c r="V1" s="3"/>
      <c r="X1" s="10"/>
      <c r="Y1" s="10"/>
      <c r="Z1" s="9"/>
      <c r="AA1" s="9"/>
      <c r="AB1" s="9"/>
      <c r="AC1" s="9"/>
    </row>
    <row r="2" spans="1:30" ht="21.75" x14ac:dyDescent="0.25">
      <c r="A2" s="24" t="s">
        <v>20</v>
      </c>
      <c r="B2" s="24"/>
      <c r="C2" s="24"/>
      <c r="D2" s="24"/>
      <c r="E2" s="24"/>
      <c r="F2" s="24"/>
      <c r="G2" s="24"/>
      <c r="H2" s="25"/>
      <c r="I2" s="25"/>
      <c r="J2" s="28"/>
      <c r="K2" s="25"/>
      <c r="L2" s="25"/>
      <c r="M2" s="26"/>
      <c r="N2" s="27"/>
      <c r="O2" s="27"/>
      <c r="P2" s="27"/>
      <c r="Q2" s="26"/>
      <c r="R2" s="26"/>
      <c r="S2" s="26"/>
      <c r="T2" s="27"/>
      <c r="U2" s="27"/>
      <c r="V2" s="27"/>
      <c r="W2" s="29"/>
      <c r="Z2" s="9"/>
      <c r="AA2" s="9"/>
      <c r="AB2" s="9"/>
      <c r="AC2" s="9"/>
    </row>
    <row r="3" spans="1:30" s="5" customFormat="1" ht="54.75" customHeight="1" x14ac:dyDescent="0.55000000000000004">
      <c r="A3" s="106" t="s">
        <v>0</v>
      </c>
      <c r="B3" s="106" t="s">
        <v>27</v>
      </c>
      <c r="C3" s="106" t="s">
        <v>25</v>
      </c>
      <c r="D3" s="106" t="s">
        <v>26</v>
      </c>
      <c r="E3" s="106" t="s">
        <v>2</v>
      </c>
      <c r="F3" s="106" t="s">
        <v>43</v>
      </c>
      <c r="G3" s="107" t="s">
        <v>190</v>
      </c>
      <c r="H3" s="107" t="s">
        <v>191</v>
      </c>
      <c r="I3" s="107" t="s">
        <v>192</v>
      </c>
      <c r="J3" s="107" t="s">
        <v>4</v>
      </c>
      <c r="K3" s="106" t="s">
        <v>153</v>
      </c>
      <c r="L3" s="106"/>
      <c r="M3" s="106"/>
      <c r="N3" s="106"/>
      <c r="O3" s="106"/>
      <c r="P3" s="106"/>
      <c r="Q3" s="116" t="s">
        <v>48</v>
      </c>
      <c r="R3" s="117"/>
      <c r="S3" s="117"/>
      <c r="T3" s="117"/>
      <c r="U3" s="117"/>
      <c r="V3" s="117"/>
      <c r="W3" s="117"/>
      <c r="X3" s="118"/>
      <c r="Y3" s="102" t="s">
        <v>214</v>
      </c>
      <c r="Z3" s="103"/>
      <c r="AA3" s="103"/>
      <c r="AB3" s="103"/>
      <c r="AC3" s="104"/>
      <c r="AD3" s="21"/>
    </row>
    <row r="4" spans="1:30" s="5" customFormat="1" ht="50.25" customHeight="1" x14ac:dyDescent="0.55000000000000004">
      <c r="A4" s="106"/>
      <c r="B4" s="106"/>
      <c r="C4" s="106"/>
      <c r="D4" s="106"/>
      <c r="E4" s="106"/>
      <c r="F4" s="106"/>
      <c r="G4" s="115"/>
      <c r="H4" s="115"/>
      <c r="I4" s="115"/>
      <c r="J4" s="115"/>
      <c r="K4" s="106" t="s">
        <v>188</v>
      </c>
      <c r="L4" s="106" t="s">
        <v>179</v>
      </c>
      <c r="M4" s="106" t="s">
        <v>189</v>
      </c>
      <c r="N4" s="106" t="s">
        <v>5</v>
      </c>
      <c r="O4" s="106"/>
      <c r="P4" s="106"/>
      <c r="Q4" s="106" t="s">
        <v>186</v>
      </c>
      <c r="R4" s="106" t="s">
        <v>187</v>
      </c>
      <c r="S4" s="106" t="s">
        <v>45</v>
      </c>
      <c r="T4" s="106" t="s">
        <v>47</v>
      </c>
      <c r="U4" s="106"/>
      <c r="V4" s="106"/>
      <c r="W4" s="106" t="s">
        <v>21</v>
      </c>
      <c r="X4" s="106" t="s">
        <v>103</v>
      </c>
      <c r="Y4" s="107" t="s">
        <v>213</v>
      </c>
      <c r="Z4" s="107" t="s">
        <v>62</v>
      </c>
      <c r="AA4" s="107" t="s">
        <v>120</v>
      </c>
      <c r="AB4" s="107" t="s">
        <v>121</v>
      </c>
      <c r="AC4" s="107" t="s">
        <v>63</v>
      </c>
      <c r="AD4" s="21"/>
    </row>
    <row r="5" spans="1:30" s="5" customFormat="1" ht="50.25" customHeight="1" x14ac:dyDescent="0.55000000000000004">
      <c r="A5" s="106"/>
      <c r="B5" s="106"/>
      <c r="C5" s="106"/>
      <c r="D5" s="106"/>
      <c r="E5" s="106"/>
      <c r="F5" s="106"/>
      <c r="G5" s="108"/>
      <c r="H5" s="108"/>
      <c r="I5" s="108"/>
      <c r="J5" s="108"/>
      <c r="K5" s="106"/>
      <c r="L5" s="106"/>
      <c r="M5" s="106"/>
      <c r="N5" s="17" t="s">
        <v>33</v>
      </c>
      <c r="O5" s="17" t="s">
        <v>34</v>
      </c>
      <c r="P5" s="17" t="s">
        <v>35</v>
      </c>
      <c r="Q5" s="106"/>
      <c r="R5" s="106"/>
      <c r="S5" s="106"/>
      <c r="T5" s="17" t="s">
        <v>33</v>
      </c>
      <c r="U5" s="17" t="s">
        <v>34</v>
      </c>
      <c r="V5" s="17" t="s">
        <v>35</v>
      </c>
      <c r="W5" s="106"/>
      <c r="X5" s="106"/>
      <c r="Y5" s="108"/>
      <c r="Z5" s="108"/>
      <c r="AA5" s="108"/>
      <c r="AB5" s="108"/>
      <c r="AC5" s="108"/>
      <c r="AD5" s="21"/>
    </row>
    <row r="6" spans="1:30" s="6" customFormat="1" ht="62.25" customHeight="1" x14ac:dyDescent="0.25">
      <c r="A6" s="19"/>
      <c r="B6" s="19"/>
      <c r="C6" s="19"/>
      <c r="D6" s="19"/>
      <c r="E6" s="19"/>
      <c r="F6" s="19"/>
      <c r="G6" s="19"/>
      <c r="H6" s="19"/>
      <c r="I6" s="19"/>
      <c r="J6" s="19"/>
      <c r="K6" s="19"/>
      <c r="L6" s="19" t="s">
        <v>122</v>
      </c>
      <c r="M6" s="19"/>
      <c r="N6" s="19" t="s">
        <v>122</v>
      </c>
      <c r="O6" s="19" t="s">
        <v>122</v>
      </c>
      <c r="P6" s="19" t="s">
        <v>122</v>
      </c>
      <c r="Q6" s="19" t="s">
        <v>122</v>
      </c>
      <c r="R6" s="19"/>
      <c r="S6" s="19" t="s">
        <v>122</v>
      </c>
      <c r="T6" s="19" t="s">
        <v>122</v>
      </c>
      <c r="U6" s="19" t="s">
        <v>122</v>
      </c>
      <c r="V6" s="19" t="s">
        <v>122</v>
      </c>
      <c r="W6" s="19" t="s">
        <v>122</v>
      </c>
      <c r="X6" s="19" t="s">
        <v>122</v>
      </c>
      <c r="Y6" s="19" t="s">
        <v>122</v>
      </c>
      <c r="Z6" s="19"/>
      <c r="AA6" s="19"/>
      <c r="AB6" s="19"/>
      <c r="AC6" s="19"/>
      <c r="AD6" s="22"/>
    </row>
    <row r="7" spans="1:30" s="6" customFormat="1" ht="62.25" customHeight="1" x14ac:dyDescent="0.25">
      <c r="A7" s="20"/>
      <c r="B7" s="20"/>
      <c r="C7" s="20"/>
      <c r="D7" s="20"/>
      <c r="E7" s="20"/>
      <c r="F7" s="20"/>
      <c r="G7" s="20"/>
      <c r="H7" s="20"/>
      <c r="I7" s="20"/>
      <c r="J7" s="20"/>
      <c r="K7" s="20"/>
      <c r="L7" s="20" t="s">
        <v>122</v>
      </c>
      <c r="M7" s="20"/>
      <c r="N7" s="20" t="s">
        <v>122</v>
      </c>
      <c r="O7" s="20" t="s">
        <v>122</v>
      </c>
      <c r="P7" s="20" t="s">
        <v>122</v>
      </c>
      <c r="Q7" s="20" t="s">
        <v>122</v>
      </c>
      <c r="R7" s="20"/>
      <c r="S7" s="20" t="s">
        <v>122</v>
      </c>
      <c r="T7" s="20" t="s">
        <v>122</v>
      </c>
      <c r="U7" s="20" t="s">
        <v>122</v>
      </c>
      <c r="V7" s="20" t="s">
        <v>122</v>
      </c>
      <c r="W7" s="20" t="s">
        <v>122</v>
      </c>
      <c r="X7" s="20" t="s">
        <v>122</v>
      </c>
      <c r="Y7" s="20" t="s">
        <v>122</v>
      </c>
      <c r="Z7" s="20"/>
      <c r="AA7" s="20"/>
      <c r="AB7" s="20"/>
      <c r="AC7" s="20"/>
      <c r="AD7" s="22"/>
    </row>
    <row r="8" spans="1:30" ht="62.25" customHeight="1" x14ac:dyDescent="0.25">
      <c r="A8" s="19"/>
      <c r="B8" s="19"/>
      <c r="C8" s="19"/>
      <c r="D8" s="19"/>
      <c r="E8" s="19"/>
      <c r="F8" s="19"/>
      <c r="G8" s="19"/>
      <c r="H8" s="19"/>
      <c r="I8" s="19"/>
      <c r="J8" s="19"/>
      <c r="K8" s="19"/>
      <c r="L8" s="19" t="s">
        <v>122</v>
      </c>
      <c r="M8" s="19"/>
      <c r="N8" s="19" t="s">
        <v>122</v>
      </c>
      <c r="O8" s="19" t="s">
        <v>122</v>
      </c>
      <c r="P8" s="19" t="s">
        <v>122</v>
      </c>
      <c r="Q8" s="19" t="s">
        <v>122</v>
      </c>
      <c r="R8" s="19"/>
      <c r="S8" s="19" t="s">
        <v>122</v>
      </c>
      <c r="T8" s="19" t="s">
        <v>122</v>
      </c>
      <c r="U8" s="19" t="s">
        <v>122</v>
      </c>
      <c r="V8" s="19" t="s">
        <v>122</v>
      </c>
      <c r="W8" s="19" t="s">
        <v>122</v>
      </c>
      <c r="X8" s="19" t="s">
        <v>122</v>
      </c>
      <c r="Y8" s="19" t="s">
        <v>122</v>
      </c>
      <c r="Z8" s="19"/>
      <c r="AA8" s="19"/>
      <c r="AB8" s="19"/>
      <c r="AC8" s="19"/>
      <c r="AD8" s="23"/>
    </row>
    <row r="9" spans="1:30" ht="62.25" customHeight="1" x14ac:dyDescent="0.25">
      <c r="A9" s="20"/>
      <c r="B9" s="20"/>
      <c r="C9" s="20"/>
      <c r="D9" s="20"/>
      <c r="E9" s="20"/>
      <c r="F9" s="20"/>
      <c r="G9" s="20"/>
      <c r="H9" s="20"/>
      <c r="I9" s="20"/>
      <c r="J9" s="20"/>
      <c r="K9" s="20"/>
      <c r="L9" s="20" t="s">
        <v>122</v>
      </c>
      <c r="M9" s="20"/>
      <c r="N9" s="20" t="s">
        <v>122</v>
      </c>
      <c r="O9" s="20" t="s">
        <v>122</v>
      </c>
      <c r="P9" s="20" t="s">
        <v>122</v>
      </c>
      <c r="Q9" s="20" t="s">
        <v>122</v>
      </c>
      <c r="R9" s="20"/>
      <c r="S9" s="20" t="s">
        <v>122</v>
      </c>
      <c r="T9" s="20" t="s">
        <v>122</v>
      </c>
      <c r="U9" s="20" t="s">
        <v>122</v>
      </c>
      <c r="V9" s="20" t="s">
        <v>122</v>
      </c>
      <c r="W9" s="20" t="s">
        <v>122</v>
      </c>
      <c r="X9" s="20" t="s">
        <v>122</v>
      </c>
      <c r="Y9" s="20" t="s">
        <v>122</v>
      </c>
      <c r="Z9" s="20"/>
      <c r="AA9" s="20"/>
      <c r="AB9" s="20"/>
      <c r="AC9" s="20"/>
      <c r="AD9" s="23"/>
    </row>
    <row r="10" spans="1:30" ht="62.25" customHeight="1" x14ac:dyDescent="0.25">
      <c r="A10" s="19"/>
      <c r="B10" s="19"/>
      <c r="C10" s="19"/>
      <c r="D10" s="19"/>
      <c r="E10" s="19"/>
      <c r="F10" s="19"/>
      <c r="G10" s="19"/>
      <c r="H10" s="19"/>
      <c r="I10" s="19"/>
      <c r="J10" s="19"/>
      <c r="K10" s="19"/>
      <c r="L10" s="19" t="s">
        <v>122</v>
      </c>
      <c r="M10" s="19"/>
      <c r="N10" s="19" t="s">
        <v>122</v>
      </c>
      <c r="O10" s="19" t="s">
        <v>122</v>
      </c>
      <c r="P10" s="19" t="s">
        <v>122</v>
      </c>
      <c r="Q10" s="19" t="s">
        <v>122</v>
      </c>
      <c r="R10" s="19"/>
      <c r="S10" s="19" t="s">
        <v>122</v>
      </c>
      <c r="T10" s="19" t="s">
        <v>122</v>
      </c>
      <c r="U10" s="19" t="s">
        <v>122</v>
      </c>
      <c r="V10" s="19" t="s">
        <v>122</v>
      </c>
      <c r="W10" s="19" t="s">
        <v>122</v>
      </c>
      <c r="X10" s="19" t="s">
        <v>122</v>
      </c>
      <c r="Y10" s="19" t="s">
        <v>122</v>
      </c>
      <c r="Z10" s="19"/>
      <c r="AA10" s="19"/>
      <c r="AB10" s="19"/>
      <c r="AC10" s="19"/>
      <c r="AD10" s="23"/>
    </row>
    <row r="11" spans="1:30" ht="62.25" customHeight="1" x14ac:dyDescent="0.25">
      <c r="A11" s="20"/>
      <c r="B11" s="20"/>
      <c r="C11" s="20"/>
      <c r="D11" s="20"/>
      <c r="E11" s="20"/>
      <c r="F11" s="20"/>
      <c r="G11" s="20"/>
      <c r="H11" s="20"/>
      <c r="I11" s="20"/>
      <c r="J11" s="20"/>
      <c r="K11" s="20"/>
      <c r="L11" s="20" t="s">
        <v>122</v>
      </c>
      <c r="M11" s="20"/>
      <c r="N11" s="20" t="s">
        <v>122</v>
      </c>
      <c r="O11" s="20" t="s">
        <v>122</v>
      </c>
      <c r="P11" s="20" t="s">
        <v>122</v>
      </c>
      <c r="Q11" s="20" t="s">
        <v>122</v>
      </c>
      <c r="R11" s="20"/>
      <c r="S11" s="20" t="s">
        <v>122</v>
      </c>
      <c r="T11" s="20" t="s">
        <v>122</v>
      </c>
      <c r="U11" s="20" t="s">
        <v>122</v>
      </c>
      <c r="V11" s="20" t="s">
        <v>122</v>
      </c>
      <c r="W11" s="20" t="s">
        <v>122</v>
      </c>
      <c r="X11" s="20" t="s">
        <v>122</v>
      </c>
      <c r="Y11" s="20" t="s">
        <v>122</v>
      </c>
      <c r="Z11" s="20"/>
      <c r="AA11" s="20"/>
      <c r="AB11" s="20"/>
      <c r="AC11" s="20"/>
      <c r="AD11" s="23"/>
    </row>
    <row r="12" spans="1:30" ht="62.25" customHeight="1" x14ac:dyDescent="0.25">
      <c r="A12" s="19"/>
      <c r="B12" s="19"/>
      <c r="C12" s="19"/>
      <c r="D12" s="19"/>
      <c r="E12" s="19"/>
      <c r="F12" s="19"/>
      <c r="G12" s="19"/>
      <c r="H12" s="19"/>
      <c r="I12" s="19"/>
      <c r="J12" s="19"/>
      <c r="K12" s="19"/>
      <c r="L12" s="19" t="s">
        <v>122</v>
      </c>
      <c r="M12" s="19"/>
      <c r="N12" s="19" t="s">
        <v>122</v>
      </c>
      <c r="O12" s="19" t="s">
        <v>122</v>
      </c>
      <c r="P12" s="19" t="s">
        <v>122</v>
      </c>
      <c r="Q12" s="19" t="s">
        <v>122</v>
      </c>
      <c r="R12" s="19"/>
      <c r="S12" s="19" t="s">
        <v>122</v>
      </c>
      <c r="T12" s="19" t="s">
        <v>122</v>
      </c>
      <c r="U12" s="19" t="s">
        <v>122</v>
      </c>
      <c r="V12" s="19" t="s">
        <v>122</v>
      </c>
      <c r="W12" s="19" t="s">
        <v>122</v>
      </c>
      <c r="X12" s="19" t="s">
        <v>122</v>
      </c>
      <c r="Y12" s="19" t="s">
        <v>122</v>
      </c>
      <c r="Z12" s="19"/>
      <c r="AA12" s="19"/>
      <c r="AB12" s="19"/>
      <c r="AC12" s="19"/>
      <c r="AD12" s="23"/>
    </row>
    <row r="13" spans="1:30" ht="62.25" customHeight="1" x14ac:dyDescent="0.25">
      <c r="A13" s="20"/>
      <c r="B13" s="20"/>
      <c r="C13" s="20"/>
      <c r="D13" s="20"/>
      <c r="E13" s="20"/>
      <c r="F13" s="20"/>
      <c r="G13" s="20"/>
      <c r="H13" s="20"/>
      <c r="I13" s="20"/>
      <c r="J13" s="20"/>
      <c r="K13" s="20"/>
      <c r="L13" s="20" t="s">
        <v>122</v>
      </c>
      <c r="M13" s="20"/>
      <c r="N13" s="20" t="s">
        <v>122</v>
      </c>
      <c r="O13" s="20" t="s">
        <v>122</v>
      </c>
      <c r="P13" s="20" t="s">
        <v>122</v>
      </c>
      <c r="Q13" s="20" t="s">
        <v>122</v>
      </c>
      <c r="R13" s="20"/>
      <c r="S13" s="20" t="s">
        <v>122</v>
      </c>
      <c r="T13" s="20" t="s">
        <v>122</v>
      </c>
      <c r="U13" s="20" t="s">
        <v>122</v>
      </c>
      <c r="V13" s="20" t="s">
        <v>122</v>
      </c>
      <c r="W13" s="20" t="s">
        <v>122</v>
      </c>
      <c r="X13" s="20" t="s">
        <v>122</v>
      </c>
      <c r="Y13" s="20" t="s">
        <v>122</v>
      </c>
      <c r="Z13" s="20"/>
      <c r="AA13" s="20"/>
      <c r="AB13" s="20"/>
      <c r="AC13" s="20"/>
      <c r="AD13" s="23"/>
    </row>
    <row r="14" spans="1:30" ht="62.25" customHeight="1" x14ac:dyDescent="0.25">
      <c r="A14" s="19"/>
      <c r="B14" s="19"/>
      <c r="C14" s="19"/>
      <c r="D14" s="19"/>
      <c r="E14" s="19"/>
      <c r="F14" s="19"/>
      <c r="G14" s="19"/>
      <c r="H14" s="19"/>
      <c r="I14" s="19"/>
      <c r="J14" s="19"/>
      <c r="K14" s="19"/>
      <c r="L14" s="19" t="s">
        <v>122</v>
      </c>
      <c r="M14" s="19"/>
      <c r="N14" s="19" t="s">
        <v>122</v>
      </c>
      <c r="O14" s="19" t="s">
        <v>122</v>
      </c>
      <c r="P14" s="19" t="s">
        <v>122</v>
      </c>
      <c r="Q14" s="19" t="s">
        <v>122</v>
      </c>
      <c r="R14" s="19"/>
      <c r="S14" s="19" t="s">
        <v>122</v>
      </c>
      <c r="T14" s="19" t="s">
        <v>122</v>
      </c>
      <c r="U14" s="19" t="s">
        <v>122</v>
      </c>
      <c r="V14" s="19" t="s">
        <v>122</v>
      </c>
      <c r="W14" s="19" t="s">
        <v>122</v>
      </c>
      <c r="X14" s="19" t="s">
        <v>122</v>
      </c>
      <c r="Y14" s="19" t="s">
        <v>122</v>
      </c>
      <c r="Z14" s="19"/>
      <c r="AA14" s="19"/>
      <c r="AB14" s="19"/>
      <c r="AC14" s="19"/>
      <c r="AD14" s="23"/>
    </row>
    <row r="15" spans="1:30" ht="62.25" customHeight="1" x14ac:dyDescent="0.25">
      <c r="A15" s="20"/>
      <c r="B15" s="20"/>
      <c r="C15" s="20"/>
      <c r="D15" s="20"/>
      <c r="E15" s="20"/>
      <c r="F15" s="20"/>
      <c r="G15" s="20"/>
      <c r="H15" s="20"/>
      <c r="I15" s="20"/>
      <c r="J15" s="20"/>
      <c r="K15" s="20"/>
      <c r="L15" s="20" t="s">
        <v>122</v>
      </c>
      <c r="M15" s="20"/>
      <c r="N15" s="20" t="s">
        <v>122</v>
      </c>
      <c r="O15" s="20" t="s">
        <v>122</v>
      </c>
      <c r="P15" s="20" t="s">
        <v>122</v>
      </c>
      <c r="Q15" s="20" t="s">
        <v>122</v>
      </c>
      <c r="R15" s="20"/>
      <c r="S15" s="20" t="s">
        <v>122</v>
      </c>
      <c r="T15" s="20" t="s">
        <v>122</v>
      </c>
      <c r="U15" s="20" t="s">
        <v>122</v>
      </c>
      <c r="V15" s="20" t="s">
        <v>122</v>
      </c>
      <c r="W15" s="20" t="s">
        <v>122</v>
      </c>
      <c r="X15" s="20" t="s">
        <v>122</v>
      </c>
      <c r="Y15" s="20" t="s">
        <v>122</v>
      </c>
      <c r="Z15" s="20"/>
      <c r="AA15" s="20"/>
      <c r="AB15" s="20"/>
      <c r="AC15" s="20"/>
      <c r="AD15" s="23"/>
    </row>
    <row r="16" spans="1:30" x14ac:dyDescent="0.25">
      <c r="A16" s="30"/>
      <c r="B16" s="30"/>
      <c r="C16" s="30"/>
      <c r="D16" s="30"/>
      <c r="E16" s="30"/>
      <c r="F16" s="30"/>
      <c r="G16" s="30"/>
      <c r="H16" s="30"/>
      <c r="I16" s="30"/>
      <c r="J16" s="30"/>
      <c r="K16" s="30"/>
      <c r="L16" s="30"/>
      <c r="M16" s="30"/>
      <c r="N16" s="30"/>
      <c r="O16" s="30"/>
      <c r="P16" s="30"/>
      <c r="Q16" s="30"/>
      <c r="R16" s="30"/>
      <c r="S16" s="30"/>
      <c r="T16" s="30"/>
      <c r="U16" s="30"/>
      <c r="V16" s="30"/>
      <c r="W16" s="30"/>
    </row>
    <row r="17" spans="1:22" ht="36.75" customHeight="1" x14ac:dyDescent="0.25">
      <c r="A17" s="119" t="s">
        <v>180</v>
      </c>
      <c r="B17" s="119"/>
      <c r="C17" s="119"/>
      <c r="D17" s="119"/>
      <c r="E17" s="119"/>
      <c r="F17" s="119"/>
      <c r="G17" s="119"/>
      <c r="H17" s="119"/>
      <c r="I17" s="119"/>
      <c r="N17" s="34"/>
      <c r="O17" s="34"/>
      <c r="P17" s="34"/>
      <c r="T17" s="34"/>
      <c r="U17" s="34"/>
      <c r="V17" s="34"/>
    </row>
    <row r="18" spans="1:22" ht="121.5" customHeight="1" x14ac:dyDescent="0.25">
      <c r="A18" s="119" t="s">
        <v>181</v>
      </c>
      <c r="B18" s="119"/>
      <c r="C18" s="119"/>
      <c r="D18" s="119"/>
      <c r="E18" s="119"/>
      <c r="F18" s="119"/>
      <c r="G18" s="119"/>
      <c r="H18" s="119"/>
      <c r="I18" s="119"/>
      <c r="N18" s="34"/>
      <c r="O18" s="34"/>
      <c r="P18" s="34"/>
      <c r="T18" s="34"/>
      <c r="U18" s="34"/>
      <c r="V18" s="34"/>
    </row>
    <row r="19" spans="1:22" ht="52.5" customHeight="1" x14ac:dyDescent="0.25">
      <c r="A19" s="119" t="s">
        <v>182</v>
      </c>
      <c r="B19" s="119"/>
      <c r="C19" s="119"/>
      <c r="D19" s="119"/>
      <c r="E19" s="119"/>
      <c r="F19" s="119"/>
      <c r="G19" s="119"/>
      <c r="H19" s="119"/>
      <c r="I19" s="119"/>
      <c r="N19" s="34"/>
      <c r="O19" s="34"/>
      <c r="P19" s="34"/>
      <c r="T19" s="34"/>
      <c r="U19" s="34"/>
      <c r="V19" s="34"/>
    </row>
    <row r="20" spans="1:22" ht="57" customHeight="1" x14ac:dyDescent="0.25">
      <c r="A20" s="119" t="s">
        <v>183</v>
      </c>
      <c r="B20" s="119"/>
      <c r="C20" s="119"/>
      <c r="D20" s="119"/>
      <c r="E20" s="119"/>
      <c r="F20" s="119"/>
      <c r="G20" s="119"/>
      <c r="H20" s="119"/>
      <c r="I20" s="119"/>
      <c r="N20" s="34"/>
      <c r="O20" s="34"/>
      <c r="P20" s="34"/>
      <c r="T20" s="34"/>
      <c r="U20" s="34"/>
      <c r="V20" s="34"/>
    </row>
    <row r="21" spans="1:22" ht="66.75" customHeight="1" x14ac:dyDescent="0.25">
      <c r="A21" s="119" t="s">
        <v>184</v>
      </c>
      <c r="B21" s="119"/>
      <c r="C21" s="119"/>
      <c r="D21" s="119"/>
      <c r="E21" s="119"/>
      <c r="F21" s="119"/>
      <c r="G21" s="119"/>
      <c r="H21" s="119"/>
      <c r="I21" s="119"/>
      <c r="N21" s="34"/>
      <c r="O21" s="34"/>
      <c r="P21" s="34"/>
      <c r="T21" s="34"/>
      <c r="U21" s="34"/>
      <c r="V21" s="34"/>
    </row>
    <row r="22" spans="1:22" ht="108" customHeight="1" x14ac:dyDescent="0.25">
      <c r="A22" s="119" t="s">
        <v>185</v>
      </c>
      <c r="B22" s="119"/>
      <c r="C22" s="119"/>
      <c r="D22" s="119"/>
      <c r="E22" s="119"/>
      <c r="F22" s="119"/>
      <c r="G22" s="119"/>
      <c r="H22" s="119"/>
      <c r="I22" s="119"/>
      <c r="N22" s="34"/>
      <c r="O22" s="34"/>
      <c r="P22" s="34"/>
      <c r="T22" s="34"/>
      <c r="U22" s="34"/>
      <c r="V22" s="34"/>
    </row>
    <row r="23" spans="1:22" ht="40.5" customHeight="1" x14ac:dyDescent="0.25">
      <c r="A23" s="119" t="s">
        <v>50</v>
      </c>
      <c r="B23" s="119"/>
      <c r="C23" s="119"/>
      <c r="D23" s="119"/>
      <c r="E23" s="119"/>
      <c r="F23" s="119"/>
      <c r="G23" s="119"/>
      <c r="H23" s="119"/>
      <c r="I23" s="119"/>
    </row>
    <row r="24" spans="1:22" ht="70.5" customHeight="1" x14ac:dyDescent="0.25">
      <c r="A24" s="119" t="s">
        <v>223</v>
      </c>
      <c r="B24" s="119"/>
      <c r="C24" s="119"/>
      <c r="D24" s="119"/>
      <c r="E24" s="119"/>
      <c r="F24" s="119"/>
      <c r="G24" s="119"/>
      <c r="H24" s="119"/>
      <c r="I24" s="119"/>
      <c r="J24" s="101"/>
      <c r="N24" s="7"/>
      <c r="O24" s="7"/>
      <c r="P24" s="7"/>
      <c r="T24" s="7"/>
      <c r="U24" s="7"/>
      <c r="V24" s="7"/>
    </row>
    <row r="26" spans="1:22" x14ac:dyDescent="0.25">
      <c r="A26" s="100"/>
      <c r="B26" s="100"/>
      <c r="C26" s="100"/>
      <c r="D26" s="100"/>
      <c r="E26" s="100"/>
      <c r="N26" s="7"/>
      <c r="O26" s="7"/>
      <c r="P26" s="7"/>
      <c r="T26" s="7"/>
      <c r="U26" s="7"/>
      <c r="V26" s="7"/>
    </row>
    <row r="27" spans="1:22" x14ac:dyDescent="0.25">
      <c r="A27" s="100"/>
      <c r="B27" s="100"/>
      <c r="C27" s="100"/>
      <c r="D27" s="100"/>
      <c r="E27" s="100"/>
    </row>
  </sheetData>
  <mergeCells count="37">
    <mergeCell ref="Y3:AC3"/>
    <mergeCell ref="A24:I24"/>
    <mergeCell ref="Y4:Y5"/>
    <mergeCell ref="Z4:Z5"/>
    <mergeCell ref="AA4:AA5"/>
    <mergeCell ref="AB4:AB5"/>
    <mergeCell ref="AC4:AC5"/>
    <mergeCell ref="A22:I22"/>
    <mergeCell ref="A23:I23"/>
    <mergeCell ref="G3:G5"/>
    <mergeCell ref="H3:H5"/>
    <mergeCell ref="I3:I5"/>
    <mergeCell ref="A21:I21"/>
    <mergeCell ref="S4:S5"/>
    <mergeCell ref="T4:V4"/>
    <mergeCell ref="A18:I18"/>
    <mergeCell ref="A19:I19"/>
    <mergeCell ref="A20:I20"/>
    <mergeCell ref="A17:I17"/>
    <mergeCell ref="E3:E5"/>
    <mergeCell ref="F3:F5"/>
    <mergeCell ref="J3:J5"/>
    <mergeCell ref="Q3:X3"/>
    <mergeCell ref="X4:X5"/>
    <mergeCell ref="W4:W5"/>
    <mergeCell ref="K4:K5"/>
    <mergeCell ref="L4:L5"/>
    <mergeCell ref="K3:P3"/>
    <mergeCell ref="M4:M5"/>
    <mergeCell ref="N4:P4"/>
    <mergeCell ref="Q4:Q5"/>
    <mergeCell ref="R4:R5"/>
    <mergeCell ref="A1:E1"/>
    <mergeCell ref="A3:A5"/>
    <mergeCell ref="B3:B5"/>
    <mergeCell ref="C3:C5"/>
    <mergeCell ref="D3:D5"/>
  </mergeCells>
  <dataValidations count="9">
    <dataValidation type="list" allowBlank="1" showInputMessage="1" showErrorMessage="1" sqref="Q6:Q15">
      <formula1>" انتخاب کنید, فاقد محل ارسال,ارسال به جشنواره, ارسال به همایش, ارسال به کنگره"</formula1>
    </dataValidation>
    <dataValidation type="list" allowBlank="1" showInputMessage="1" showErrorMessage="1" sqref="S6:S15">
      <formula1>"انتخاب کنید, شهرستانی, استانی, کشوری, بین المللی, "</formula1>
    </dataValidation>
    <dataValidation type="list" allowBlank="1" showInputMessage="1" showErrorMessage="1" sqref="V6:V15 P6:P15">
      <formula1>"انتخاب کنید, 1395,1396,1397,1398,1399,1400"</formula1>
    </dataValidation>
    <dataValidation type="list" allowBlank="1" showInputMessage="1" showErrorMessage="1" sqref="U6:U15 O6:O15">
      <formula1>"انتخاب کنید,1, 2, 3, 4,5, 6, 7, 8, 9, 10, 11, 12"</formula1>
    </dataValidation>
    <dataValidation type="list" allowBlank="1" showInputMessage="1" showErrorMessage="1" sqref="T6:T15 N6:N15">
      <formula1>"انتخاب کنید,1, 2, 3, 4,5, 6, 7, 8, 9, 10, 11, 12, 13, 14, 15, 16, 17, 18, 19, 20, 21, 22, 23, 24, 25, 26, 27, 28, 29, 30, 31"</formula1>
    </dataValidation>
    <dataValidation type="list" allowBlank="1" showInputMessage="1" showErrorMessage="1" sqref="W6:W15">
      <formula1>" انتخاب کنید, فاقد رتبه, رتبه یک کشوری, رتبه دو کشوری, رتبه سه کشوری, رتبه یک استانی, رتبه دو استانی, رتبه سه استانی, رتبه یک شهرستانی, رتبه دو شهرستانی, رتبه سه شهرستانی, شایسته تقدیر کشوری, شایسته تقدیر استانی, شایسته تقدیر شهرستانی"</formula1>
    </dataValidation>
    <dataValidation type="list" allowBlank="1" showInputMessage="1" showErrorMessage="1" sqref="X6:X15">
      <formula1>"انتخاب کنید, چاپ شده است, چاپ نشده است"</formula1>
    </dataValidation>
    <dataValidation type="list" allowBlank="1" showInputMessage="1" showErrorMessage="1" sqref="L6:L15">
      <formula1>"انتخاب کنید, چاپ نشده است,چاپ در مجله علمی پژوهشی, چاپ در مجله علمی ترویجی, چاپ در مجله علمی تخصصی, چاپ در مجله علمی اطلاع رسانی, چاپ در مجله علمی حوزوی"</formula1>
    </dataValidation>
    <dataValidation type="list" allowBlank="1" showInputMessage="1" showErrorMessage="1" sqref="Y6:Y15">
      <formula1>"انتخاب کنید, عالی, خوب, متوسط, ضعیف"</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rightToLeft="1" zoomScale="80" zoomScaleNormal="80" workbookViewId="0">
      <selection activeCell="D2" sqref="D2"/>
    </sheetView>
  </sheetViews>
  <sheetFormatPr defaultRowHeight="15" x14ac:dyDescent="0.25"/>
  <cols>
    <col min="1" max="1" width="44" customWidth="1"/>
    <col min="2" max="2" width="19.28515625" customWidth="1"/>
    <col min="3" max="4" width="24.42578125" customWidth="1"/>
    <col min="5" max="5" width="18.7109375" customWidth="1"/>
    <col min="6" max="6" width="17.7109375" customWidth="1"/>
    <col min="7" max="8" width="22.28515625" customWidth="1"/>
    <col min="9" max="9" width="41" customWidth="1"/>
  </cols>
  <sheetData>
    <row r="1" spans="1:9" ht="46.5" customHeight="1" x14ac:dyDescent="0.25">
      <c r="A1" s="40"/>
      <c r="B1" s="37" t="s">
        <v>157</v>
      </c>
      <c r="C1" s="37" t="s">
        <v>158</v>
      </c>
      <c r="D1" s="37" t="s">
        <v>59</v>
      </c>
      <c r="E1" s="37" t="s">
        <v>103</v>
      </c>
      <c r="F1" s="37" t="s">
        <v>58</v>
      </c>
      <c r="G1" s="52" t="s">
        <v>171</v>
      </c>
    </row>
    <row r="2" spans="1:9" ht="34.5" customHeight="1" x14ac:dyDescent="0.25">
      <c r="A2" s="37" t="s">
        <v>66</v>
      </c>
      <c r="B2" s="64">
        <f>IF(مقاله!E6&gt;0,0.5,0)</f>
        <v>0</v>
      </c>
      <c r="C2" s="64">
        <f>IF(مقاله!K6="چاپ در مجله علمی ترویجی",2.5,IF(مقاله!K6="چاپ در مجله علمی تخصصی",2,IF(مقاله!K6="چاپ در مجله علمی اطلاع رسانی",1,IF(مقاله!K6="چاپ در مجله علمی حوزوی",1.5,IF(مقاله!K6="چاپ در مجله علمی پژوهشی",3.5,0)))))</f>
        <v>0</v>
      </c>
      <c r="D2" s="64">
        <f>IF(OR(مقاله!Q6="ارسال به جشنواره",مقاله!Q6="ارسال به همایش",مقاله!Q6="ارسال به کنگره"),0.5,0)</f>
        <v>0</v>
      </c>
      <c r="E2" s="64">
        <f>IF(مقاله!X6="چاپ شده است",1,0)</f>
        <v>0</v>
      </c>
      <c r="F2" s="64">
        <f>IF(OR(مقاله!W6="رتبه یک کشوری",مقاله!W6="رتبه دو کشوری",مقاله!W6="رتبه سه کشوری",مقاله!W6="رتبه یک استانی",مقاله!W6="رتبه دو استانی",مقاله!W6="رتبه سه استانی",مقاله!W6="رتبه یک شهرستانی",مقاله!W6="رتبه دو شهرستانی",مقاله!W6="رتبه سه شهرستانی"),1.5,IF(OR(مقاله!W6="شایسته تقدیر کشوری",مقاله!W6="شایسته تقدیر استانی",مقاله!W6="شایسته تقدیر شهرستانی"),0.75,0))</f>
        <v>0</v>
      </c>
      <c r="G2" s="64">
        <f t="shared" ref="G2:G11" si="0">IF(C2&gt;0,C2,IF(F2&gt;0,E2+F2,D2+E2))</f>
        <v>0</v>
      </c>
      <c r="I2" s="42"/>
    </row>
    <row r="3" spans="1:9" ht="34.5" customHeight="1" x14ac:dyDescent="0.25">
      <c r="A3" s="37" t="s">
        <v>75</v>
      </c>
      <c r="B3" s="64">
        <f>IF(مقاله!E7&gt;0,0.5,0)</f>
        <v>0</v>
      </c>
      <c r="C3" s="64">
        <f>IF(مقاله!K7="چاپ در مجله علمی ترویجی",2.5,IF(مقاله!K7="چاپ در مجله علمی تخصصی",2,IF(مقاله!K7="چاپ در مجله علمی اطلاع رسانی",1,IF(مقاله!K7="چاپ در مجله علمی حوزوی",1.5,IF(مقاله!K7="چاپ در مجله علمی پژوهشی",3.5,0)))))</f>
        <v>0</v>
      </c>
      <c r="D3" s="64">
        <f>IF(OR(مقاله!Q7="ارسال به جشنواره",مقاله!Q7="ارسال به همایش",مقاله!Q7="ارسال به کنگره"),0.5,0)</f>
        <v>0</v>
      </c>
      <c r="E3" s="64">
        <f>IF(مقاله!X7="چاپ شده است",1,0)</f>
        <v>0</v>
      </c>
      <c r="F3" s="64">
        <f>IF(OR(مقاله!W7="رتبه یک کشوری",مقاله!W7="رتبه دو کشوری",مقاله!W7="رتبه سه کشوری",مقاله!W7="رتبه یک استانی",مقاله!W7="رتبه دو استانی",مقاله!W7="رتبه سه استانی",مقاله!W7="رتبه یک شهرستانی",مقاله!W7="رتبه دو شهرستانی",مقاله!W7="رتبه سه شهرستانی"),1.5,IF(OR(مقاله!W7="شایسته تقدیر کشوری",مقاله!W7="شایسته تقدیر استانی",مقاله!W7="شایسته تقدیر شهرستانی"),0.75,0))</f>
        <v>0</v>
      </c>
      <c r="G3" s="64">
        <f t="shared" si="0"/>
        <v>0</v>
      </c>
      <c r="I3" s="42"/>
    </row>
    <row r="4" spans="1:9" ht="34.5" customHeight="1" x14ac:dyDescent="0.25">
      <c r="A4" s="37" t="s">
        <v>76</v>
      </c>
      <c r="B4" s="64">
        <f>IF(مقاله!E8&gt;0,0.5,0)</f>
        <v>0</v>
      </c>
      <c r="C4" s="64">
        <f>IF(مقاله!K8="چاپ در مجله علمی ترویجی",2.5,IF(مقاله!K8="چاپ در مجله علمی تخصصی",2,IF(مقاله!K8="چاپ در مجله علمی اطلاع رسانی",1,IF(مقاله!K8="چاپ در مجله علمی حوزوی",1.5,IF(مقاله!K8="چاپ در مجله علمی پژوهشی",3.5,0)))))</f>
        <v>0</v>
      </c>
      <c r="D4" s="64">
        <f>IF(OR(مقاله!Q8="ارسال به جشنواره",مقاله!Q8="ارسال به همایش",مقاله!Q8="ارسال به کنگره"),0.5,0)</f>
        <v>0</v>
      </c>
      <c r="E4" s="64">
        <f>IF(مقاله!X8="چاپ شده است",1,0)</f>
        <v>0</v>
      </c>
      <c r="F4" s="64">
        <f>IF(OR(مقاله!W8="رتبه یک کشوری",مقاله!W8="رتبه دو کشوری",مقاله!W8="رتبه سه کشوری",مقاله!W8="رتبه یک استانی",مقاله!W8="رتبه دو استانی",مقاله!W8="رتبه سه استانی",مقاله!W8="رتبه یک شهرستانی",مقاله!W8="رتبه دو شهرستانی",مقاله!W8="رتبه سه شهرستانی"),1.5,IF(OR(مقاله!W8="شایسته تقدیر کشوری",مقاله!W8="شایسته تقدیر استانی",مقاله!W8="شایسته تقدیر شهرستانی"),0.75,0))</f>
        <v>0</v>
      </c>
      <c r="G4" s="64">
        <f t="shared" si="0"/>
        <v>0</v>
      </c>
    </row>
    <row r="5" spans="1:9" ht="34.5" customHeight="1" x14ac:dyDescent="0.25">
      <c r="A5" s="37" t="s">
        <v>77</v>
      </c>
      <c r="B5" s="64">
        <f>IF(مقاله!E9&gt;0,0.5,0)</f>
        <v>0</v>
      </c>
      <c r="C5" s="64">
        <f>IF(مقاله!K9="چاپ در مجله علمی ترویجی",2.5,IF(مقاله!K9="چاپ در مجله علمی تخصصی",2,IF(مقاله!K9="چاپ در مجله علمی اطلاع رسانی",1,IF(مقاله!K9="چاپ در مجله علمی حوزوی",1.5,IF(مقاله!K9="چاپ در مجله علمی پژوهشی",3.5,0)))))</f>
        <v>0</v>
      </c>
      <c r="D5" s="64">
        <f>IF(OR(مقاله!Q9="ارسال به جشنواره",مقاله!Q9="ارسال به همایش",مقاله!Q9="ارسال به کنگره"),0.5,0)</f>
        <v>0</v>
      </c>
      <c r="E5" s="64">
        <f>IF(مقاله!X9="چاپ شده است",1,0)</f>
        <v>0</v>
      </c>
      <c r="F5" s="64">
        <f>IF(OR(مقاله!W9="رتبه یک کشوری",مقاله!W9="رتبه دو کشوری",مقاله!W9="رتبه سه کشوری",مقاله!W9="رتبه یک استانی",مقاله!W9="رتبه دو استانی",مقاله!W9="رتبه سه استانی",مقاله!W9="رتبه یک شهرستانی",مقاله!W9="رتبه دو شهرستانی",مقاله!W9="رتبه سه شهرستانی"),1.5,IF(OR(مقاله!W9="شایسته تقدیر کشوری",مقاله!W9="شایسته تقدیر استانی",مقاله!W9="شایسته تقدیر شهرستانی"),0.75,0))</f>
        <v>0</v>
      </c>
      <c r="G5" s="64">
        <f t="shared" si="0"/>
        <v>0</v>
      </c>
    </row>
    <row r="6" spans="1:9" ht="34.5" customHeight="1" x14ac:dyDescent="0.25">
      <c r="A6" s="37" t="s">
        <v>78</v>
      </c>
      <c r="B6" s="64">
        <f>IF(مقاله!E10&gt;0,0.5,0)</f>
        <v>0</v>
      </c>
      <c r="C6" s="64">
        <f>IF(مقاله!K10="چاپ در مجله علمی ترویجی",2.5,IF(مقاله!K10="چاپ در مجله علمی تخصصی",2,IF(مقاله!K10="چاپ در مجله علمی اطلاع رسانی",1,IF(مقاله!K10="چاپ در مجله علمی حوزوی",1.5,IF(مقاله!K10="چاپ در مجله علمی پژوهشی",3.5,0)))))</f>
        <v>0</v>
      </c>
      <c r="D6" s="64">
        <f>IF(OR(مقاله!Q10="ارسال به جشنواره",مقاله!Q10="ارسال به همایش",مقاله!Q10="ارسال به کنگره"),0.5,0)</f>
        <v>0</v>
      </c>
      <c r="E6" s="64">
        <f>IF(مقاله!X10="چاپ شده است",1,0)</f>
        <v>0</v>
      </c>
      <c r="F6" s="64">
        <f>IF(OR(مقاله!W10="رتبه یک کشوری",مقاله!W10="رتبه دو کشوری",مقاله!W10="رتبه سه کشوری",مقاله!W10="رتبه یک استانی",مقاله!W10="رتبه دو استانی",مقاله!W10="رتبه سه استانی",مقاله!W10="رتبه یک شهرستانی",مقاله!W10="رتبه دو شهرستانی",مقاله!W10="رتبه سه شهرستانی"),1.5,IF(OR(مقاله!W10="شایسته تقدیر کشوری",مقاله!W10="شایسته تقدیر استانی",مقاله!W10="شایسته تقدیر شهرستانی"),0.75,0))</f>
        <v>0</v>
      </c>
      <c r="G6" s="64">
        <f t="shared" si="0"/>
        <v>0</v>
      </c>
    </row>
    <row r="7" spans="1:9" ht="34.5" customHeight="1" x14ac:dyDescent="0.25">
      <c r="A7" s="37" t="s">
        <v>79</v>
      </c>
      <c r="B7" s="64">
        <f>IF(مقاله!E11&gt;0,0.5,0)</f>
        <v>0</v>
      </c>
      <c r="C7" s="64">
        <f>IF(مقاله!K11="چاپ در مجله علمی ترویجی",2.5,IF(مقاله!K11="چاپ در مجله علمی تخصصی",2,IF(مقاله!K11="چاپ در مجله علمی اطلاع رسانی",1,IF(مقاله!K11="چاپ در مجله علمی حوزوی",1.5,IF(مقاله!K11="چاپ در مجله علمی پژوهشی",3.5,0)))))</f>
        <v>0</v>
      </c>
      <c r="D7" s="64">
        <f>IF(OR(مقاله!Q11="ارسال به جشنواره",مقاله!Q11="ارسال به همایش",مقاله!Q11="ارسال به کنگره"),0.5,0)</f>
        <v>0</v>
      </c>
      <c r="E7" s="64">
        <f>IF(مقاله!X11="چاپ شده است",1,0)</f>
        <v>0</v>
      </c>
      <c r="F7" s="64">
        <f>IF(OR(مقاله!W11="رتبه یک کشوری",مقاله!W11="رتبه دو کشوری",مقاله!W11="رتبه سه کشوری",مقاله!W11="رتبه یک استانی",مقاله!W11="رتبه دو استانی",مقاله!W11="رتبه سه استانی",مقاله!W11="رتبه یک شهرستانی",مقاله!W11="رتبه دو شهرستانی",مقاله!W11="رتبه سه شهرستانی"),1.5,IF(OR(مقاله!W11="شایسته تقدیر کشوری",مقاله!W11="شایسته تقدیر استانی",مقاله!W11="شایسته تقدیر شهرستانی"),0.75,0))</f>
        <v>0</v>
      </c>
      <c r="G7" s="64">
        <f t="shared" si="0"/>
        <v>0</v>
      </c>
    </row>
    <row r="8" spans="1:9" ht="34.5" customHeight="1" x14ac:dyDescent="0.25">
      <c r="A8" s="37" t="s">
        <v>80</v>
      </c>
      <c r="B8" s="64">
        <f>IF(مقاله!E12&gt;0,0.5,0)</f>
        <v>0</v>
      </c>
      <c r="C8" s="64">
        <f>IF(مقاله!K12="چاپ در مجله علمی ترویجی",2.5,IF(مقاله!K12="چاپ در مجله علمی تخصصی",2,IF(مقاله!K12="چاپ در مجله علمی اطلاع رسانی",1,IF(مقاله!K12="چاپ در مجله علمی حوزوی",1.5,IF(مقاله!K12="چاپ در مجله علمی پژوهشی",3.5,0)))))</f>
        <v>0</v>
      </c>
      <c r="D8" s="64">
        <f>IF(OR(مقاله!Q12="ارسال به جشنواره",مقاله!Q12="ارسال به همایش",مقاله!Q12="ارسال به کنگره"),0.5,0)</f>
        <v>0</v>
      </c>
      <c r="E8" s="64">
        <f>IF(مقاله!X12="چاپ شده است",1,0)</f>
        <v>0</v>
      </c>
      <c r="F8" s="64">
        <f>IF(OR(مقاله!W12="رتبه یک کشوری",مقاله!W12="رتبه دو کشوری",مقاله!W12="رتبه سه کشوری",مقاله!W12="رتبه یک استانی",مقاله!W12="رتبه دو استانی",مقاله!W12="رتبه سه استانی",مقاله!W12="رتبه یک شهرستانی",مقاله!W12="رتبه دو شهرستانی",مقاله!W12="رتبه سه شهرستانی"),1.5,IF(OR(مقاله!W12="شایسته تقدیر کشوری",مقاله!W12="شایسته تقدیر استانی",مقاله!W12="شایسته تقدیر شهرستانی"),0.75,0))</f>
        <v>0</v>
      </c>
      <c r="G8" s="64">
        <f t="shared" si="0"/>
        <v>0</v>
      </c>
    </row>
    <row r="9" spans="1:9" ht="34.5" customHeight="1" x14ac:dyDescent="0.25">
      <c r="A9" s="37" t="s">
        <v>81</v>
      </c>
      <c r="B9" s="64">
        <f>IF(مقاله!E13&gt;0,0.5,0)</f>
        <v>0</v>
      </c>
      <c r="C9" s="64">
        <f>IF(مقاله!K13="چاپ در مجله علمی ترویجی",2.5,IF(مقاله!K13="چاپ در مجله علمی تخصصی",2,IF(مقاله!K13="چاپ در مجله علمی اطلاع رسانی",1,IF(مقاله!K13="چاپ در مجله علمی حوزوی",1.5,IF(مقاله!K13="چاپ در مجله علمی پژوهشی",3.5,0)))))</f>
        <v>0</v>
      </c>
      <c r="D9" s="64">
        <f>IF(OR(مقاله!Q13="ارسال به جشنواره",مقاله!Q13="ارسال به همایش",مقاله!Q13="ارسال به کنگره"),0.5,0)</f>
        <v>0</v>
      </c>
      <c r="E9" s="64">
        <f>IF(مقاله!X13="چاپ شده است",1,0)</f>
        <v>0</v>
      </c>
      <c r="F9" s="64">
        <f>IF(OR(مقاله!W13="رتبه یک کشوری",مقاله!W13="رتبه دو کشوری",مقاله!W13="رتبه سه کشوری",مقاله!W13="رتبه یک استانی",مقاله!W13="رتبه دو استانی",مقاله!W13="رتبه سه استانی",مقاله!W13="رتبه یک شهرستانی",مقاله!W13="رتبه دو شهرستانی",مقاله!W13="رتبه سه شهرستانی"),1.5,IF(OR(مقاله!W13="شایسته تقدیر کشوری",مقاله!W13="شایسته تقدیر استانی",مقاله!W13="شایسته تقدیر شهرستانی"),0.75,0))</f>
        <v>0</v>
      </c>
      <c r="G9" s="64">
        <f t="shared" si="0"/>
        <v>0</v>
      </c>
    </row>
    <row r="10" spans="1:9" ht="34.5" customHeight="1" x14ac:dyDescent="0.25">
      <c r="A10" s="37" t="s">
        <v>82</v>
      </c>
      <c r="B10" s="64">
        <f>IF(مقاله!E14&gt;0,0.5,0)</f>
        <v>0</v>
      </c>
      <c r="C10" s="64">
        <f>IF(مقاله!K14="چاپ در مجله علمی ترویجی",2.5,IF(مقاله!K14="چاپ در مجله علمی تخصصی",2,IF(مقاله!K14="چاپ در مجله علمی اطلاع رسانی",1,IF(مقاله!K14="چاپ در مجله علمی حوزوی",1.5,IF(مقاله!K14="چاپ در مجله علمی پژوهشی",3.5,0)))))</f>
        <v>0</v>
      </c>
      <c r="D10" s="64">
        <f>IF(OR(مقاله!Q14="ارسال به جشنواره",مقاله!Q14="ارسال به همایش",مقاله!Q14="ارسال به کنگره"),0.5,0)</f>
        <v>0</v>
      </c>
      <c r="E10" s="64">
        <f>IF(مقاله!X14="چاپ شده است",1,0)</f>
        <v>0</v>
      </c>
      <c r="F10" s="64">
        <f>IF(OR(مقاله!W14="رتبه یک کشوری",مقاله!W14="رتبه دو کشوری",مقاله!W14="رتبه سه کشوری",مقاله!W14="رتبه یک استانی",مقاله!W14="رتبه دو استانی",مقاله!W14="رتبه سه استانی",مقاله!W14="رتبه یک شهرستانی",مقاله!W14="رتبه دو شهرستانی",مقاله!W14="رتبه سه شهرستانی"),1.5,IF(OR(مقاله!W14="شایسته تقدیر کشوری",مقاله!W14="شایسته تقدیر استانی",مقاله!W14="شایسته تقدیر شهرستانی"),0.75,0))</f>
        <v>0</v>
      </c>
      <c r="G10" s="64">
        <f t="shared" si="0"/>
        <v>0</v>
      </c>
    </row>
    <row r="11" spans="1:9" ht="34.5" customHeight="1" thickBot="1" x14ac:dyDescent="0.3">
      <c r="A11" s="43" t="s">
        <v>83</v>
      </c>
      <c r="B11" s="71">
        <f>IF(مقاله!E15&gt;0,0.5,0)</f>
        <v>0</v>
      </c>
      <c r="C11" s="71">
        <f>IF(مقاله!K15="چاپ در مجله علمی ترویجی",2.5,IF(مقاله!K15="چاپ در مجله علمی تخصصی",2,IF(مقاله!K15="چاپ در مجله علمی اطلاع رسانی",1,IF(مقاله!K15="چاپ در مجله علمی حوزوی",1.5,IF(مقاله!K15="چاپ در مجله علمی پژوهشی",3.5,0)))))</f>
        <v>0</v>
      </c>
      <c r="D11" s="71">
        <f>IF(OR(مقاله!Q15="ارسال به جشنواره",مقاله!Q15="ارسال به همایش",مقاله!Q15="ارسال به کنگره"),0.5,0)</f>
        <v>0</v>
      </c>
      <c r="E11" s="71">
        <f>IF(مقاله!X15="چاپ شده است",1,0)</f>
        <v>0</v>
      </c>
      <c r="F11" s="71">
        <f>IF(OR(مقاله!W15="رتبه یک کشوری",مقاله!W15="رتبه دو کشوری",مقاله!W15="رتبه سه کشوری",مقاله!W15="رتبه یک استانی",مقاله!W15="رتبه دو استانی",مقاله!W15="رتبه سه استانی",مقاله!W15="رتبه یک شهرستانی",مقاله!W15="رتبه دو شهرستانی",مقاله!W15="رتبه سه شهرستانی"),1.5,IF(OR(مقاله!W15="شایسته تقدیر کشوری",مقاله!W15="شایسته تقدیر استانی",مقاله!W15="شایسته تقدیر شهرستانی"),0.75,0))</f>
        <v>0</v>
      </c>
      <c r="G11" s="71">
        <f t="shared" si="0"/>
        <v>0</v>
      </c>
    </row>
    <row r="12" spans="1:9" ht="37.5" customHeight="1" thickBot="1" x14ac:dyDescent="0.3">
      <c r="A12" s="124" t="s">
        <v>165</v>
      </c>
      <c r="B12" s="125"/>
      <c r="C12" s="125"/>
      <c r="D12" s="125"/>
      <c r="E12" s="125"/>
      <c r="F12" s="125"/>
      <c r="G12" s="77">
        <f>SUM(G2:G11)</f>
        <v>0</v>
      </c>
    </row>
    <row r="13" spans="1:9" ht="37.5" customHeight="1" thickTop="1" thickBot="1" x14ac:dyDescent="0.3">
      <c r="A13" s="126" t="s">
        <v>173</v>
      </c>
      <c r="B13" s="127"/>
      <c r="C13" s="127"/>
      <c r="D13" s="127"/>
      <c r="E13" s="127"/>
      <c r="F13" s="127"/>
      <c r="G13" s="78">
        <f>COUNTIF(B2:B11,"&gt;0")</f>
        <v>0</v>
      </c>
    </row>
    <row r="14" spans="1:9" ht="37.5" customHeight="1" thickTop="1" thickBot="1" x14ac:dyDescent="0.3">
      <c r="A14" s="126" t="s">
        <v>172</v>
      </c>
      <c r="B14" s="127"/>
      <c r="C14" s="127"/>
      <c r="D14" s="127"/>
      <c r="E14" s="127"/>
      <c r="F14" s="127"/>
      <c r="G14" s="78">
        <f>SUM(B2:B11)</f>
        <v>0</v>
      </c>
    </row>
    <row r="15" spans="1:9" ht="37.5" customHeight="1" thickTop="1" thickBot="1" x14ac:dyDescent="0.3">
      <c r="A15" s="126" t="s">
        <v>167</v>
      </c>
      <c r="B15" s="127"/>
      <c r="C15" s="127"/>
      <c r="D15" s="127"/>
      <c r="E15" s="127"/>
      <c r="F15" s="127"/>
      <c r="G15" s="78">
        <f>IF(G13&gt;0,G12/G13,0)</f>
        <v>0</v>
      </c>
    </row>
    <row r="16" spans="1:9" ht="37.5" customHeight="1" thickTop="1" thickBot="1" x14ac:dyDescent="0.3">
      <c r="A16" s="120" t="s">
        <v>84</v>
      </c>
      <c r="B16" s="121"/>
      <c r="C16" s="121"/>
      <c r="D16" s="121"/>
      <c r="E16" s="121"/>
      <c r="F16" s="121"/>
      <c r="G16" s="79">
        <f>IF((G15+G14)&gt;=4,4,G14+G15)</f>
        <v>0</v>
      </c>
    </row>
    <row r="17" spans="1:7" ht="37.5" customHeight="1" thickTop="1" thickBot="1" x14ac:dyDescent="0.3">
      <c r="A17" s="122" t="s">
        <v>156</v>
      </c>
      <c r="B17" s="123"/>
      <c r="C17" s="123"/>
      <c r="D17" s="123"/>
      <c r="E17" s="123"/>
      <c r="F17" s="123"/>
      <c r="G17" s="80">
        <f>IF(SUM(G14:G15)&gt;=4,SUM(G14:G15)-4,0)</f>
        <v>0</v>
      </c>
    </row>
    <row r="21" spans="1:7" x14ac:dyDescent="0.25">
      <c r="F21" s="45"/>
    </row>
  </sheetData>
  <sheetProtection password="CF7A" sheet="1" objects="1" scenarios="1"/>
  <mergeCells count="6">
    <mergeCell ref="A16:F16"/>
    <mergeCell ref="A17:F17"/>
    <mergeCell ref="A12:F12"/>
    <mergeCell ref="A14:F14"/>
    <mergeCell ref="A15:F15"/>
    <mergeCell ref="A13:F1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Z24"/>
  <sheetViews>
    <sheetView rightToLeft="1" topLeftCell="A4" zoomScale="70" zoomScaleNormal="70" workbookViewId="0">
      <selection activeCell="A11" sqref="A11"/>
    </sheetView>
  </sheetViews>
  <sheetFormatPr defaultRowHeight="21" x14ac:dyDescent="0.25"/>
  <cols>
    <col min="1" max="1" width="5.5703125" style="2" customWidth="1"/>
    <col min="2" max="4" width="13.85546875" style="2" customWidth="1"/>
    <col min="5" max="5" width="28.5703125" style="2" customWidth="1"/>
    <col min="6" max="6" width="8.5703125" style="2" customWidth="1"/>
    <col min="7" max="7" width="9" style="2" customWidth="1"/>
    <col min="8" max="8" width="21" style="2" customWidth="1"/>
    <col min="9" max="9" width="18.5703125" style="34" customWidth="1"/>
    <col min="10" max="11" width="18.5703125" style="2" customWidth="1"/>
    <col min="12" max="12" width="10.28515625" style="2" customWidth="1"/>
    <col min="13" max="13" width="10" style="2" customWidth="1"/>
    <col min="14" max="15" width="9" style="2" customWidth="1"/>
    <col min="16" max="16" width="10.140625" style="2" customWidth="1"/>
    <col min="17" max="22" width="7.5703125" style="2" customWidth="1"/>
    <col min="23" max="23" width="9.7109375" style="2" customWidth="1"/>
    <col min="24" max="24" width="14.5703125" style="2" bestFit="1" customWidth="1"/>
    <col min="25" max="26" width="20" style="2" customWidth="1"/>
    <col min="27" max="30" width="8" style="2" customWidth="1"/>
    <col min="31" max="16384" width="9.140625" style="2"/>
  </cols>
  <sheetData>
    <row r="1" spans="1:26" s="3" customFormat="1" ht="35.25" customHeight="1" x14ac:dyDescent="0.25">
      <c r="A1" s="114" t="s">
        <v>1</v>
      </c>
      <c r="B1" s="114"/>
      <c r="C1" s="114"/>
      <c r="D1" s="114"/>
      <c r="E1" s="114"/>
      <c r="F1" s="1"/>
    </row>
    <row r="2" spans="1:26" s="3" customFormat="1" ht="31.5" customHeight="1" x14ac:dyDescent="0.25">
      <c r="A2" s="128" t="s">
        <v>8</v>
      </c>
      <c r="B2" s="128"/>
      <c r="C2" s="128"/>
      <c r="D2" s="128"/>
      <c r="E2" s="128"/>
      <c r="F2" s="31"/>
      <c r="G2" s="31"/>
      <c r="H2" s="31"/>
      <c r="I2" s="31"/>
      <c r="J2" s="32"/>
      <c r="K2" s="32"/>
      <c r="L2" s="27"/>
      <c r="M2" s="27"/>
      <c r="N2" s="27"/>
      <c r="O2" s="27"/>
      <c r="P2" s="27"/>
      <c r="Q2" s="27"/>
      <c r="R2" s="27"/>
      <c r="S2" s="27"/>
      <c r="T2" s="27"/>
      <c r="U2" s="27"/>
      <c r="V2" s="27"/>
      <c r="W2" s="27"/>
      <c r="X2" s="27"/>
      <c r="Y2" s="27"/>
    </row>
    <row r="3" spans="1:26" ht="59.25" customHeight="1" x14ac:dyDescent="0.25">
      <c r="A3" s="136" t="s">
        <v>0</v>
      </c>
      <c r="B3" s="107" t="s">
        <v>27</v>
      </c>
      <c r="C3" s="107" t="s">
        <v>25</v>
      </c>
      <c r="D3" s="107" t="s">
        <v>26</v>
      </c>
      <c r="E3" s="107" t="s">
        <v>10</v>
      </c>
      <c r="F3" s="107" t="s">
        <v>29</v>
      </c>
      <c r="G3" s="107" t="s">
        <v>28</v>
      </c>
      <c r="H3" s="107" t="s">
        <v>85</v>
      </c>
      <c r="I3" s="107" t="s">
        <v>193</v>
      </c>
      <c r="J3" s="107" t="s">
        <v>194</v>
      </c>
      <c r="K3" s="107" t="s">
        <v>195</v>
      </c>
      <c r="L3" s="106" t="s">
        <v>3</v>
      </c>
      <c r="M3" s="106"/>
      <c r="N3" s="106" t="s">
        <v>18</v>
      </c>
      <c r="O3" s="106"/>
      <c r="P3" s="106"/>
      <c r="Q3" s="106" t="s">
        <v>11</v>
      </c>
      <c r="R3" s="106"/>
      <c r="S3" s="106"/>
      <c r="T3" s="106"/>
      <c r="U3" s="106"/>
      <c r="V3" s="106"/>
      <c r="W3" s="107" t="s">
        <v>4</v>
      </c>
      <c r="X3" s="107" t="s">
        <v>31</v>
      </c>
      <c r="Y3" s="102" t="s">
        <v>215</v>
      </c>
      <c r="Z3" s="104"/>
    </row>
    <row r="4" spans="1:26" ht="40.5" customHeight="1" x14ac:dyDescent="0.25">
      <c r="A4" s="137"/>
      <c r="B4" s="115"/>
      <c r="C4" s="115"/>
      <c r="D4" s="115"/>
      <c r="E4" s="115"/>
      <c r="F4" s="115"/>
      <c r="G4" s="115"/>
      <c r="H4" s="115"/>
      <c r="I4" s="115"/>
      <c r="J4" s="115"/>
      <c r="K4" s="115"/>
      <c r="L4" s="107" t="s">
        <v>15</v>
      </c>
      <c r="M4" s="107" t="s">
        <v>16</v>
      </c>
      <c r="N4" s="107" t="s">
        <v>15</v>
      </c>
      <c r="O4" s="107" t="s">
        <v>16</v>
      </c>
      <c r="P4" s="107" t="s">
        <v>19</v>
      </c>
      <c r="Q4" s="106" t="s">
        <v>24</v>
      </c>
      <c r="R4" s="106"/>
      <c r="S4" s="106"/>
      <c r="T4" s="106" t="s">
        <v>17</v>
      </c>
      <c r="U4" s="106"/>
      <c r="V4" s="106"/>
      <c r="W4" s="115"/>
      <c r="X4" s="115"/>
      <c r="Y4" s="107" t="s">
        <v>202</v>
      </c>
      <c r="Z4" s="107" t="s">
        <v>65</v>
      </c>
    </row>
    <row r="5" spans="1:26" s="34" customFormat="1" ht="37.5" customHeight="1" x14ac:dyDescent="0.25">
      <c r="A5" s="138"/>
      <c r="B5" s="108"/>
      <c r="C5" s="108"/>
      <c r="D5" s="108"/>
      <c r="E5" s="108"/>
      <c r="F5" s="108"/>
      <c r="G5" s="108"/>
      <c r="H5" s="108"/>
      <c r="I5" s="108"/>
      <c r="J5" s="108"/>
      <c r="K5" s="108"/>
      <c r="L5" s="108"/>
      <c r="M5" s="108"/>
      <c r="N5" s="108"/>
      <c r="O5" s="108"/>
      <c r="P5" s="108"/>
      <c r="Q5" s="66" t="s">
        <v>33</v>
      </c>
      <c r="R5" s="66" t="s">
        <v>34</v>
      </c>
      <c r="S5" s="66" t="s">
        <v>35</v>
      </c>
      <c r="T5" s="66" t="s">
        <v>33</v>
      </c>
      <c r="U5" s="66" t="s">
        <v>34</v>
      </c>
      <c r="V5" s="66" t="s">
        <v>35</v>
      </c>
      <c r="W5" s="108"/>
      <c r="X5" s="108"/>
      <c r="Y5" s="108"/>
      <c r="Z5" s="108"/>
    </row>
    <row r="6" spans="1:26" ht="62.25" customHeight="1" x14ac:dyDescent="0.25">
      <c r="A6" s="19"/>
      <c r="B6" s="19"/>
      <c r="C6" s="19"/>
      <c r="D6" s="19"/>
      <c r="E6" s="19"/>
      <c r="F6" s="19" t="s">
        <v>122</v>
      </c>
      <c r="G6" s="19" t="s">
        <v>122</v>
      </c>
      <c r="H6" s="19" t="s">
        <v>122</v>
      </c>
      <c r="I6" s="19"/>
      <c r="J6" s="19"/>
      <c r="K6" s="19"/>
      <c r="L6" s="19"/>
      <c r="M6" s="19"/>
      <c r="N6" s="19"/>
      <c r="O6" s="19"/>
      <c r="P6" s="19" t="s">
        <v>122</v>
      </c>
      <c r="Q6" s="19" t="s">
        <v>122</v>
      </c>
      <c r="R6" s="19" t="s">
        <v>122</v>
      </c>
      <c r="S6" s="19" t="s">
        <v>122</v>
      </c>
      <c r="T6" s="19" t="s">
        <v>122</v>
      </c>
      <c r="U6" s="19" t="s">
        <v>122</v>
      </c>
      <c r="V6" s="19" t="s">
        <v>122</v>
      </c>
      <c r="W6" s="19"/>
      <c r="X6" s="19"/>
      <c r="Y6" s="19" t="s">
        <v>122</v>
      </c>
      <c r="Z6" s="19"/>
    </row>
    <row r="7" spans="1:26" ht="62.25" customHeight="1" x14ac:dyDescent="0.25">
      <c r="A7" s="20"/>
      <c r="B7" s="20"/>
      <c r="C7" s="20"/>
      <c r="D7" s="20"/>
      <c r="E7" s="20"/>
      <c r="F7" s="20" t="s">
        <v>122</v>
      </c>
      <c r="G7" s="20" t="s">
        <v>122</v>
      </c>
      <c r="H7" s="20" t="s">
        <v>122</v>
      </c>
      <c r="I7" s="20"/>
      <c r="J7" s="20"/>
      <c r="K7" s="20"/>
      <c r="L7" s="20"/>
      <c r="M7" s="20"/>
      <c r="N7" s="20"/>
      <c r="O7" s="20"/>
      <c r="P7" s="20" t="s">
        <v>122</v>
      </c>
      <c r="Q7" s="20" t="s">
        <v>122</v>
      </c>
      <c r="R7" s="20" t="s">
        <v>122</v>
      </c>
      <c r="S7" s="20" t="s">
        <v>122</v>
      </c>
      <c r="T7" s="20" t="s">
        <v>122</v>
      </c>
      <c r="U7" s="20" t="s">
        <v>122</v>
      </c>
      <c r="V7" s="20" t="s">
        <v>122</v>
      </c>
      <c r="W7" s="20"/>
      <c r="X7" s="20"/>
      <c r="Y7" s="20" t="s">
        <v>122</v>
      </c>
      <c r="Z7" s="20"/>
    </row>
    <row r="8" spans="1:26" ht="62.25" customHeight="1" x14ac:dyDescent="0.25">
      <c r="A8" s="19"/>
      <c r="B8" s="19"/>
      <c r="C8" s="19"/>
      <c r="D8" s="19"/>
      <c r="E8" s="19"/>
      <c r="F8" s="19" t="s">
        <v>122</v>
      </c>
      <c r="G8" s="19" t="s">
        <v>122</v>
      </c>
      <c r="H8" s="19" t="s">
        <v>122</v>
      </c>
      <c r="I8" s="19"/>
      <c r="J8" s="19"/>
      <c r="K8" s="19"/>
      <c r="L8" s="19"/>
      <c r="M8" s="19"/>
      <c r="N8" s="19"/>
      <c r="O8" s="19"/>
      <c r="P8" s="19" t="s">
        <v>122</v>
      </c>
      <c r="Q8" s="19" t="s">
        <v>122</v>
      </c>
      <c r="R8" s="19" t="s">
        <v>122</v>
      </c>
      <c r="S8" s="19" t="s">
        <v>122</v>
      </c>
      <c r="T8" s="19" t="s">
        <v>122</v>
      </c>
      <c r="U8" s="19" t="s">
        <v>122</v>
      </c>
      <c r="V8" s="19" t="s">
        <v>122</v>
      </c>
      <c r="W8" s="19"/>
      <c r="X8" s="19"/>
      <c r="Y8" s="19" t="s">
        <v>122</v>
      </c>
      <c r="Z8" s="19"/>
    </row>
    <row r="9" spans="1:26" ht="62.25" customHeight="1" x14ac:dyDescent="0.25">
      <c r="A9" s="20"/>
      <c r="B9" s="20"/>
      <c r="C9" s="20"/>
      <c r="D9" s="20"/>
      <c r="E9" s="20"/>
      <c r="F9" s="20" t="s">
        <v>122</v>
      </c>
      <c r="G9" s="20" t="s">
        <v>122</v>
      </c>
      <c r="H9" s="20" t="s">
        <v>122</v>
      </c>
      <c r="I9" s="20"/>
      <c r="J9" s="20"/>
      <c r="K9" s="20"/>
      <c r="L9" s="20"/>
      <c r="M9" s="20"/>
      <c r="N9" s="20"/>
      <c r="O9" s="20"/>
      <c r="P9" s="20" t="s">
        <v>122</v>
      </c>
      <c r="Q9" s="20" t="s">
        <v>122</v>
      </c>
      <c r="R9" s="20" t="s">
        <v>122</v>
      </c>
      <c r="S9" s="20" t="s">
        <v>122</v>
      </c>
      <c r="T9" s="20" t="s">
        <v>122</v>
      </c>
      <c r="U9" s="20" t="s">
        <v>122</v>
      </c>
      <c r="V9" s="20" t="s">
        <v>122</v>
      </c>
      <c r="W9" s="20"/>
      <c r="X9" s="20"/>
      <c r="Y9" s="20" t="s">
        <v>122</v>
      </c>
      <c r="Z9" s="20"/>
    </row>
    <row r="10" spans="1:26" ht="62.25" customHeight="1" x14ac:dyDescent="0.25">
      <c r="A10" s="19"/>
      <c r="B10" s="19"/>
      <c r="C10" s="19"/>
      <c r="D10" s="19"/>
      <c r="E10" s="19"/>
      <c r="F10" s="19" t="s">
        <v>122</v>
      </c>
      <c r="G10" s="19" t="s">
        <v>122</v>
      </c>
      <c r="H10" s="19" t="s">
        <v>122</v>
      </c>
      <c r="I10" s="19"/>
      <c r="J10" s="19"/>
      <c r="K10" s="19"/>
      <c r="L10" s="19"/>
      <c r="M10" s="19"/>
      <c r="N10" s="19"/>
      <c r="O10" s="19"/>
      <c r="P10" s="19" t="s">
        <v>122</v>
      </c>
      <c r="Q10" s="19" t="s">
        <v>122</v>
      </c>
      <c r="R10" s="19" t="s">
        <v>122</v>
      </c>
      <c r="S10" s="19" t="s">
        <v>122</v>
      </c>
      <c r="T10" s="19" t="s">
        <v>122</v>
      </c>
      <c r="U10" s="19" t="s">
        <v>122</v>
      </c>
      <c r="V10" s="19" t="s">
        <v>122</v>
      </c>
      <c r="W10" s="19"/>
      <c r="X10" s="19"/>
      <c r="Y10" s="19" t="s">
        <v>122</v>
      </c>
      <c r="Z10" s="19"/>
    </row>
    <row r="11" spans="1:26" ht="62.25" customHeight="1" x14ac:dyDescent="0.25">
      <c r="A11" s="20"/>
      <c r="B11" s="20"/>
      <c r="C11" s="20"/>
      <c r="D11" s="20"/>
      <c r="E11" s="20"/>
      <c r="F11" s="20" t="s">
        <v>122</v>
      </c>
      <c r="G11" s="20" t="s">
        <v>122</v>
      </c>
      <c r="H11" s="20" t="s">
        <v>122</v>
      </c>
      <c r="I11" s="20"/>
      <c r="J11" s="20"/>
      <c r="K11" s="20"/>
      <c r="L11" s="20"/>
      <c r="M11" s="20"/>
      <c r="N11" s="20"/>
      <c r="O11" s="20"/>
      <c r="P11" s="20" t="s">
        <v>122</v>
      </c>
      <c r="Q11" s="20" t="s">
        <v>122</v>
      </c>
      <c r="R11" s="20" t="s">
        <v>122</v>
      </c>
      <c r="S11" s="20" t="s">
        <v>122</v>
      </c>
      <c r="T11" s="20" t="s">
        <v>122</v>
      </c>
      <c r="U11" s="20" t="s">
        <v>122</v>
      </c>
      <c r="V11" s="20" t="s">
        <v>122</v>
      </c>
      <c r="W11" s="20"/>
      <c r="X11" s="20"/>
      <c r="Y11" s="20" t="s">
        <v>122</v>
      </c>
      <c r="Z11" s="20"/>
    </row>
    <row r="12" spans="1:26" ht="62.25" customHeight="1" x14ac:dyDescent="0.25">
      <c r="A12" s="19"/>
      <c r="B12" s="19"/>
      <c r="C12" s="19"/>
      <c r="D12" s="19"/>
      <c r="E12" s="19"/>
      <c r="F12" s="19" t="s">
        <v>122</v>
      </c>
      <c r="G12" s="19" t="s">
        <v>122</v>
      </c>
      <c r="H12" s="19" t="s">
        <v>122</v>
      </c>
      <c r="I12" s="19"/>
      <c r="J12" s="19"/>
      <c r="K12" s="19"/>
      <c r="L12" s="19"/>
      <c r="M12" s="19"/>
      <c r="N12" s="19"/>
      <c r="O12" s="19"/>
      <c r="P12" s="19" t="s">
        <v>122</v>
      </c>
      <c r="Q12" s="19" t="s">
        <v>122</v>
      </c>
      <c r="R12" s="19" t="s">
        <v>122</v>
      </c>
      <c r="S12" s="19" t="s">
        <v>122</v>
      </c>
      <c r="T12" s="19" t="s">
        <v>122</v>
      </c>
      <c r="U12" s="19" t="s">
        <v>122</v>
      </c>
      <c r="V12" s="19" t="s">
        <v>122</v>
      </c>
      <c r="W12" s="19"/>
      <c r="X12" s="19"/>
      <c r="Y12" s="19" t="s">
        <v>122</v>
      </c>
      <c r="Z12" s="19"/>
    </row>
    <row r="13" spans="1:26" ht="62.25" customHeight="1" x14ac:dyDescent="0.25">
      <c r="A13" s="20"/>
      <c r="B13" s="20"/>
      <c r="C13" s="20"/>
      <c r="D13" s="20"/>
      <c r="E13" s="20"/>
      <c r="F13" s="20" t="s">
        <v>122</v>
      </c>
      <c r="G13" s="20" t="s">
        <v>122</v>
      </c>
      <c r="H13" s="20" t="s">
        <v>122</v>
      </c>
      <c r="I13" s="20"/>
      <c r="J13" s="20"/>
      <c r="K13" s="20"/>
      <c r="L13" s="20"/>
      <c r="M13" s="20"/>
      <c r="N13" s="20"/>
      <c r="O13" s="20"/>
      <c r="P13" s="20" t="s">
        <v>122</v>
      </c>
      <c r="Q13" s="20" t="s">
        <v>122</v>
      </c>
      <c r="R13" s="20" t="s">
        <v>122</v>
      </c>
      <c r="S13" s="20" t="s">
        <v>122</v>
      </c>
      <c r="T13" s="20" t="s">
        <v>122</v>
      </c>
      <c r="U13" s="20" t="s">
        <v>122</v>
      </c>
      <c r="V13" s="20" t="s">
        <v>122</v>
      </c>
      <c r="W13" s="20"/>
      <c r="X13" s="20"/>
      <c r="Y13" s="20" t="s">
        <v>122</v>
      </c>
      <c r="Z13" s="20"/>
    </row>
    <row r="14" spans="1:26" ht="62.25" customHeight="1" x14ac:dyDescent="0.25">
      <c r="A14" s="19"/>
      <c r="B14" s="19"/>
      <c r="C14" s="19"/>
      <c r="D14" s="19"/>
      <c r="E14" s="19"/>
      <c r="F14" s="19" t="s">
        <v>122</v>
      </c>
      <c r="G14" s="19" t="s">
        <v>122</v>
      </c>
      <c r="H14" s="19" t="s">
        <v>122</v>
      </c>
      <c r="I14" s="19"/>
      <c r="J14" s="19"/>
      <c r="K14" s="19"/>
      <c r="L14" s="19"/>
      <c r="M14" s="19"/>
      <c r="N14" s="19"/>
      <c r="O14" s="19"/>
      <c r="P14" s="19" t="s">
        <v>122</v>
      </c>
      <c r="Q14" s="19" t="s">
        <v>122</v>
      </c>
      <c r="R14" s="19" t="s">
        <v>122</v>
      </c>
      <c r="S14" s="19" t="s">
        <v>122</v>
      </c>
      <c r="T14" s="19" t="s">
        <v>122</v>
      </c>
      <c r="U14" s="19" t="s">
        <v>122</v>
      </c>
      <c r="V14" s="19" t="s">
        <v>122</v>
      </c>
      <c r="W14" s="19"/>
      <c r="X14" s="19"/>
      <c r="Y14" s="19" t="s">
        <v>122</v>
      </c>
      <c r="Z14" s="19"/>
    </row>
    <row r="15" spans="1:26" ht="62.25" customHeight="1" x14ac:dyDescent="0.25">
      <c r="A15" s="20"/>
      <c r="B15" s="20"/>
      <c r="C15" s="20"/>
      <c r="D15" s="20"/>
      <c r="E15" s="20"/>
      <c r="F15" s="20" t="s">
        <v>122</v>
      </c>
      <c r="G15" s="20" t="s">
        <v>122</v>
      </c>
      <c r="H15" s="20" t="s">
        <v>122</v>
      </c>
      <c r="I15" s="20"/>
      <c r="J15" s="20"/>
      <c r="K15" s="20"/>
      <c r="L15" s="20"/>
      <c r="M15" s="20"/>
      <c r="N15" s="20"/>
      <c r="O15" s="20"/>
      <c r="P15" s="20" t="s">
        <v>122</v>
      </c>
      <c r="Q15" s="20" t="s">
        <v>122</v>
      </c>
      <c r="R15" s="20" t="s">
        <v>122</v>
      </c>
      <c r="S15" s="20" t="s">
        <v>122</v>
      </c>
      <c r="T15" s="20" t="s">
        <v>122</v>
      </c>
      <c r="U15" s="20" t="s">
        <v>122</v>
      </c>
      <c r="V15" s="20" t="s">
        <v>122</v>
      </c>
      <c r="W15" s="20"/>
      <c r="X15" s="20"/>
      <c r="Y15" s="20" t="s">
        <v>122</v>
      </c>
      <c r="Z15" s="20"/>
    </row>
    <row r="16" spans="1:26" ht="45" customHeight="1" x14ac:dyDescent="0.25">
      <c r="A16" s="129" t="s">
        <v>32</v>
      </c>
      <c r="B16" s="129"/>
      <c r="C16" s="129"/>
      <c r="D16" s="129"/>
      <c r="E16" s="7"/>
      <c r="F16" s="7"/>
      <c r="G16" s="7"/>
      <c r="H16" s="7"/>
      <c r="I16" s="89"/>
    </row>
    <row r="17" spans="1:25" s="34" customFormat="1" ht="44.25" customHeight="1" x14ac:dyDescent="0.25">
      <c r="A17" s="133" t="s">
        <v>52</v>
      </c>
      <c r="B17" s="134"/>
      <c r="C17" s="134"/>
      <c r="D17" s="134"/>
      <c r="E17" s="134"/>
      <c r="F17" s="134"/>
      <c r="G17" s="134"/>
      <c r="H17" s="135"/>
      <c r="I17" s="91"/>
    </row>
    <row r="18" spans="1:25" s="34" customFormat="1" ht="44.25" customHeight="1" x14ac:dyDescent="0.25">
      <c r="A18" s="133" t="s">
        <v>53</v>
      </c>
      <c r="B18" s="134"/>
      <c r="C18" s="134"/>
      <c r="D18" s="134"/>
      <c r="E18" s="134"/>
      <c r="F18" s="134"/>
      <c r="G18" s="134"/>
      <c r="H18" s="135"/>
      <c r="I18" s="91"/>
    </row>
    <row r="19" spans="1:25" s="34" customFormat="1" ht="56.25" customHeight="1" x14ac:dyDescent="0.25">
      <c r="A19" s="133" t="s">
        <v>54</v>
      </c>
      <c r="B19" s="134"/>
      <c r="C19" s="134"/>
      <c r="D19" s="134"/>
      <c r="E19" s="134"/>
      <c r="F19" s="134"/>
      <c r="G19" s="134"/>
      <c r="H19" s="135"/>
      <c r="I19" s="91"/>
    </row>
    <row r="20" spans="1:25" ht="60.75" customHeight="1" x14ac:dyDescent="0.25">
      <c r="A20" s="129" t="s">
        <v>154</v>
      </c>
      <c r="B20" s="129"/>
      <c r="C20" s="129"/>
      <c r="D20" s="129"/>
      <c r="E20" s="129"/>
      <c r="F20" s="129"/>
      <c r="G20" s="129"/>
      <c r="H20" s="129"/>
      <c r="I20" s="89"/>
      <c r="J20" s="7"/>
      <c r="K20" s="7"/>
      <c r="L20" s="7"/>
      <c r="M20" s="7"/>
      <c r="N20" s="7"/>
      <c r="O20" s="7"/>
      <c r="P20" s="7"/>
      <c r="Q20" s="7"/>
      <c r="R20" s="7"/>
      <c r="S20" s="7"/>
      <c r="T20" s="7"/>
      <c r="U20" s="7"/>
      <c r="V20" s="7"/>
      <c r="W20" s="7"/>
      <c r="X20" s="7"/>
      <c r="Y20" s="7"/>
    </row>
    <row r="21" spans="1:25" ht="116.25" customHeight="1" x14ac:dyDescent="0.25">
      <c r="A21" s="130" t="s">
        <v>51</v>
      </c>
      <c r="B21" s="131"/>
      <c r="C21" s="131"/>
      <c r="D21" s="131"/>
      <c r="E21" s="131"/>
      <c r="F21" s="131"/>
      <c r="G21" s="131"/>
      <c r="H21" s="132"/>
      <c r="I21" s="90"/>
      <c r="J21" s="7"/>
      <c r="K21" s="7"/>
      <c r="L21" s="7"/>
      <c r="M21" s="7"/>
      <c r="N21" s="7"/>
      <c r="O21" s="7"/>
      <c r="P21" s="7"/>
      <c r="Q21" s="7"/>
      <c r="R21" s="7"/>
      <c r="S21" s="7"/>
      <c r="T21" s="7"/>
      <c r="U21" s="7"/>
      <c r="V21" s="7"/>
      <c r="W21" s="7"/>
      <c r="X21" s="7"/>
      <c r="Y21" s="7"/>
    </row>
    <row r="22" spans="1:25" ht="57.75" customHeight="1" x14ac:dyDescent="0.25">
      <c r="A22" s="130" t="s">
        <v>55</v>
      </c>
      <c r="B22" s="131"/>
      <c r="C22" s="131"/>
      <c r="D22" s="131"/>
      <c r="E22" s="131"/>
      <c r="F22" s="131"/>
      <c r="G22" s="131"/>
      <c r="H22" s="132"/>
      <c r="I22" s="90"/>
    </row>
    <row r="23" spans="1:25" ht="56.25" customHeight="1" x14ac:dyDescent="0.25">
      <c r="A23" s="139" t="s">
        <v>216</v>
      </c>
      <c r="B23" s="140"/>
      <c r="C23" s="140"/>
      <c r="D23" s="140"/>
      <c r="E23" s="140"/>
      <c r="F23" s="140"/>
      <c r="G23" s="140"/>
      <c r="H23" s="141"/>
      <c r="I23" s="130"/>
      <c r="J23" s="131"/>
    </row>
    <row r="24" spans="1:25" x14ac:dyDescent="0.25">
      <c r="A24" s="7"/>
      <c r="B24" s="7"/>
      <c r="C24" s="7"/>
      <c r="D24" s="7"/>
      <c r="E24" s="7"/>
      <c r="F24" s="7"/>
      <c r="G24" s="7"/>
      <c r="H24" s="7"/>
      <c r="I24" s="89"/>
    </row>
  </sheetData>
  <mergeCells count="37">
    <mergeCell ref="Y3:Z3"/>
    <mergeCell ref="Y4:Y5"/>
    <mergeCell ref="Z4:Z5"/>
    <mergeCell ref="A23:H23"/>
    <mergeCell ref="I23:J23"/>
    <mergeCell ref="L4:L5"/>
    <mergeCell ref="M4:M5"/>
    <mergeCell ref="N4:N5"/>
    <mergeCell ref="I3:I5"/>
    <mergeCell ref="J3:J5"/>
    <mergeCell ref="K3:K5"/>
    <mergeCell ref="L3:M3"/>
    <mergeCell ref="A22:H22"/>
    <mergeCell ref="O4:O5"/>
    <mergeCell ref="P4:P5"/>
    <mergeCell ref="W3:W5"/>
    <mergeCell ref="A1:E1"/>
    <mergeCell ref="A2:E2"/>
    <mergeCell ref="G3:G5"/>
    <mergeCell ref="A16:D16"/>
    <mergeCell ref="A21:H21"/>
    <mergeCell ref="H3:H5"/>
    <mergeCell ref="A20:H20"/>
    <mergeCell ref="A17:H17"/>
    <mergeCell ref="A18:H18"/>
    <mergeCell ref="A19:H19"/>
    <mergeCell ref="A3:A5"/>
    <mergeCell ref="B3:B5"/>
    <mergeCell ref="C3:C5"/>
    <mergeCell ref="D3:D5"/>
    <mergeCell ref="E3:E5"/>
    <mergeCell ref="F3:F5"/>
    <mergeCell ref="X3:X5"/>
    <mergeCell ref="N3:P3"/>
    <mergeCell ref="T4:V4"/>
    <mergeCell ref="Q3:V3"/>
    <mergeCell ref="Q4:S4"/>
  </mergeCells>
  <dataValidations count="8">
    <dataValidation type="list" allowBlank="1" showInputMessage="1" showErrorMessage="1" sqref="Q6:Q15 T6:T15">
      <formula1>"انتخاب کنید,1, 2, 3, 4,5, 6, 7, 8, 9, 10, 11, 12, 13, 14, 15, 16, 17, 18, 19, 20, 21, 22, 23, 24, 25, 26, 27, 28, 29, 30, 31"</formula1>
    </dataValidation>
    <dataValidation type="list" allowBlank="1" showInputMessage="1" showErrorMessage="1" sqref="R6:R15 U6:U15">
      <formula1>"انتخاب کنید,1, 2, 3, 4,5, 6, 7, 8, 9, 10, 11, 12"</formula1>
    </dataValidation>
    <dataValidation type="list" allowBlank="1" showInputMessage="1" showErrorMessage="1" sqref="S6:S15 V6:V15">
      <formula1>"انتخاب کنید, 1395,1396,1397,1398,1399,1400"</formula1>
    </dataValidation>
    <dataValidation type="list" allowBlank="1" showInputMessage="1" showErrorMessage="1" sqref="Y6:Y15">
      <formula1>"انتخاب کنید, عالی, خوب, متوسط, ضعیف"</formula1>
    </dataValidation>
    <dataValidation type="list" allowBlank="1" showInputMessage="1" showErrorMessage="1" sqref="P6:P15">
      <formula1>"انتخاب کنید, داخل مدرسه , خارج از مدرسه"</formula1>
    </dataValidation>
    <dataValidation type="list" allowBlank="1" showInputMessage="1" showErrorMessage="1" sqref="H6:H15">
      <formula1>"انتخاب کنید, جشنواره رشد, هسته پژوهشی مدرسه "</formula1>
    </dataValidation>
    <dataValidation type="list" allowBlank="1" showInputMessage="1" showErrorMessage="1" sqref="G6:G15">
      <formula1>"انتخاب کنید, میدانی, اسنادی"</formula1>
    </dataValidation>
    <dataValidation type="list" allowBlank="1" showInputMessage="1" showErrorMessage="1" sqref="F6:F15">
      <formula1>"انتخاب کنید, بنیادی, توسعه ای, کاربردی"</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rightToLeft="1" zoomScale="80" zoomScaleNormal="80" workbookViewId="0">
      <selection activeCell="A2" sqref="A2:XFD2"/>
    </sheetView>
  </sheetViews>
  <sheetFormatPr defaultRowHeight="18.75" x14ac:dyDescent="0.25"/>
  <cols>
    <col min="1" max="1" width="44" style="51" customWidth="1"/>
    <col min="2" max="3" width="23" style="51" customWidth="1"/>
    <col min="4" max="5" width="19.140625" style="51" customWidth="1"/>
    <col min="6" max="6" width="20.28515625" style="51" customWidth="1"/>
    <col min="7" max="7" width="21.28515625" style="51" customWidth="1"/>
    <col min="8" max="8" width="40.5703125" style="51" customWidth="1"/>
    <col min="9" max="16384" width="9.140625" style="51"/>
  </cols>
  <sheetData>
    <row r="1" spans="1:5" ht="37.5" customHeight="1" x14ac:dyDescent="0.25">
      <c r="A1" s="50" t="s">
        <v>56</v>
      </c>
      <c r="B1" s="70" t="s">
        <v>159</v>
      </c>
      <c r="C1" s="70" t="s">
        <v>160</v>
      </c>
      <c r="D1" s="50" t="s">
        <v>57</v>
      </c>
      <c r="E1" s="50" t="s">
        <v>97</v>
      </c>
    </row>
    <row r="2" spans="1:5" ht="39" customHeight="1" x14ac:dyDescent="0.25">
      <c r="A2" s="53" t="s">
        <v>86</v>
      </c>
      <c r="B2" s="55">
        <f>IF('طرح ها و پروژه ها'!E6&gt;0,1,0)</f>
        <v>0</v>
      </c>
      <c r="C2" s="55">
        <f>IF('طرح ها و پروژه ها'!W6&gt;=100,0.25,0)</f>
        <v>0</v>
      </c>
      <c r="D2" s="55">
        <f>IF('طرح ها و پروژه ها'!Y6="عالی",3,IF('طرح ها و پروژه ها'!Y6="خوب",2.25,IF('طرح ها و پروژه ها'!Y6="متوسط",1.75,IF('طرح ها و پروژه ها'!Y6="ضعیف",1.5,0))))</f>
        <v>0</v>
      </c>
      <c r="E2" s="55">
        <f>IF(D2=3,D2,IF(D2=2.25,C2+D2,IF(D2=1.75,C2+D2,IF(D2=1.5,D2,0))))</f>
        <v>0</v>
      </c>
    </row>
    <row r="3" spans="1:5" ht="39" customHeight="1" x14ac:dyDescent="0.25">
      <c r="A3" s="53" t="s">
        <v>87</v>
      </c>
      <c r="B3" s="55">
        <f>IF('طرح ها و پروژه ها'!E7&gt;0,1,0)</f>
        <v>0</v>
      </c>
      <c r="C3" s="55">
        <f>IF('طرح ها و پروژه ها'!W7&gt;=100,0.25,0)</f>
        <v>0</v>
      </c>
      <c r="D3" s="55">
        <f>IF('طرح ها و پروژه ها'!Y7="عالی",3,IF('طرح ها و پروژه ها'!Y7="خوب",2.25,IF('طرح ها و پروژه ها'!Y7="متوسط",1.75,IF('طرح ها و پروژه ها'!Y7="ضعیف",1.5,0))))</f>
        <v>0</v>
      </c>
      <c r="E3" s="55">
        <f t="shared" ref="E3:E11" si="0">IF(D3=3,D3,IF(D3=2.25,C3+D3,IF(D3=1.75,C3+D3,IF(D3=1.5,D3,0))))</f>
        <v>0</v>
      </c>
    </row>
    <row r="4" spans="1:5" ht="39" customHeight="1" x14ac:dyDescent="0.25">
      <c r="A4" s="53" t="s">
        <v>88</v>
      </c>
      <c r="B4" s="55">
        <f>IF('طرح ها و پروژه ها'!E8&gt;0,1,0)</f>
        <v>0</v>
      </c>
      <c r="C4" s="55">
        <f>IF('طرح ها و پروژه ها'!W8&gt;=100,0.25,0)</f>
        <v>0</v>
      </c>
      <c r="D4" s="55">
        <f>IF('طرح ها و پروژه ها'!Y8="عالی",3,IF('طرح ها و پروژه ها'!Y8="خوب",2.25,IF('طرح ها و پروژه ها'!Y8="متوسط",1.75,IF('طرح ها و پروژه ها'!Y8="ضعیف",1.5,0))))</f>
        <v>0</v>
      </c>
      <c r="E4" s="55">
        <f t="shared" si="0"/>
        <v>0</v>
      </c>
    </row>
    <row r="5" spans="1:5" ht="39" customHeight="1" x14ac:dyDescent="0.25">
      <c r="A5" s="53" t="s">
        <v>89</v>
      </c>
      <c r="B5" s="55">
        <f>IF('طرح ها و پروژه ها'!E9&gt;0,1,0)</f>
        <v>0</v>
      </c>
      <c r="C5" s="55">
        <f>IF('طرح ها و پروژه ها'!W9&gt;=100,0.25,0)</f>
        <v>0</v>
      </c>
      <c r="D5" s="55">
        <f>IF('طرح ها و پروژه ها'!Y9="عالی",3,IF('طرح ها و پروژه ها'!Y9="خوب",2.25,IF('طرح ها و پروژه ها'!Y9="متوسط",1.75,IF('طرح ها و پروژه ها'!Y9="ضعیف",1.5,0))))</f>
        <v>0</v>
      </c>
      <c r="E5" s="55">
        <f t="shared" si="0"/>
        <v>0</v>
      </c>
    </row>
    <row r="6" spans="1:5" ht="39" customHeight="1" x14ac:dyDescent="0.25">
      <c r="A6" s="53" t="s">
        <v>90</v>
      </c>
      <c r="B6" s="55">
        <f>IF('طرح ها و پروژه ها'!E10&gt;0,1,0)</f>
        <v>0</v>
      </c>
      <c r="C6" s="55">
        <f>IF('طرح ها و پروژه ها'!W10&gt;=100,0.25,0)</f>
        <v>0</v>
      </c>
      <c r="D6" s="55">
        <f>IF('طرح ها و پروژه ها'!Y10="عالی",3,IF('طرح ها و پروژه ها'!Y10="خوب",2.25,IF('طرح ها و پروژه ها'!Y10="متوسط",1.75,IF('طرح ها و پروژه ها'!Y10="ضعیف",1.5,0))))</f>
        <v>0</v>
      </c>
      <c r="E6" s="55">
        <f t="shared" si="0"/>
        <v>0</v>
      </c>
    </row>
    <row r="7" spans="1:5" ht="39" customHeight="1" x14ac:dyDescent="0.25">
      <c r="A7" s="53" t="s">
        <v>91</v>
      </c>
      <c r="B7" s="55">
        <f>IF('طرح ها و پروژه ها'!E11&gt;0,1,0)</f>
        <v>0</v>
      </c>
      <c r="C7" s="55">
        <f>IF('طرح ها و پروژه ها'!W11&gt;=100,0.25,0)</f>
        <v>0</v>
      </c>
      <c r="D7" s="55">
        <f>IF('طرح ها و پروژه ها'!Y11="عالی",3,IF('طرح ها و پروژه ها'!Y11="خوب",2.25,IF('طرح ها و پروژه ها'!Y11="متوسط",1.75,IF('طرح ها و پروژه ها'!Y11="ضعیف",1.5,0))))</f>
        <v>0</v>
      </c>
      <c r="E7" s="55">
        <f t="shared" si="0"/>
        <v>0</v>
      </c>
    </row>
    <row r="8" spans="1:5" ht="39" customHeight="1" x14ac:dyDescent="0.25">
      <c r="A8" s="53" t="s">
        <v>92</v>
      </c>
      <c r="B8" s="55">
        <f>IF('طرح ها و پروژه ها'!E12&gt;0,1,0)</f>
        <v>0</v>
      </c>
      <c r="C8" s="55">
        <f>IF('طرح ها و پروژه ها'!W12&gt;=100,0.25,0)</f>
        <v>0</v>
      </c>
      <c r="D8" s="55">
        <f>IF('طرح ها و پروژه ها'!Y12="عالی",3,IF('طرح ها و پروژه ها'!Y12="خوب",2.25,IF('طرح ها و پروژه ها'!Y12="متوسط",1.75,IF('طرح ها و پروژه ها'!Y12="ضعیف",1.5,0))))</f>
        <v>0</v>
      </c>
      <c r="E8" s="55">
        <f t="shared" si="0"/>
        <v>0</v>
      </c>
    </row>
    <row r="9" spans="1:5" ht="39" customHeight="1" x14ac:dyDescent="0.25">
      <c r="A9" s="53" t="s">
        <v>93</v>
      </c>
      <c r="B9" s="55">
        <f>IF('طرح ها و پروژه ها'!E13&gt;0,1,0)</f>
        <v>0</v>
      </c>
      <c r="C9" s="55">
        <f>IF('طرح ها و پروژه ها'!W13&gt;=100,0.25,0)</f>
        <v>0</v>
      </c>
      <c r="D9" s="55">
        <f>IF('طرح ها و پروژه ها'!Y13="عالی",3,IF('طرح ها و پروژه ها'!Y13="خوب",2.25,IF('طرح ها و پروژه ها'!Y13="متوسط",1.75,IF('طرح ها و پروژه ها'!Y13="ضعیف",1.5,0))))</f>
        <v>0</v>
      </c>
      <c r="E9" s="55">
        <f t="shared" si="0"/>
        <v>0</v>
      </c>
    </row>
    <row r="10" spans="1:5" ht="39" customHeight="1" x14ac:dyDescent="0.25">
      <c r="A10" s="53" t="s">
        <v>94</v>
      </c>
      <c r="B10" s="55">
        <f>IF('طرح ها و پروژه ها'!E14&gt;0,1,0)</f>
        <v>0</v>
      </c>
      <c r="C10" s="55">
        <f>IF('طرح ها و پروژه ها'!W14&gt;=100,0.25,0)</f>
        <v>0</v>
      </c>
      <c r="D10" s="55">
        <f>IF('طرح ها و پروژه ها'!Y14="عالی",3,IF('طرح ها و پروژه ها'!Y14="خوب",2.25,IF('طرح ها و پروژه ها'!Y14="متوسط",1.75,IF('طرح ها و پروژه ها'!Y14="ضعیف",1.5,0))))</f>
        <v>0</v>
      </c>
      <c r="E10" s="55">
        <f t="shared" si="0"/>
        <v>0</v>
      </c>
    </row>
    <row r="11" spans="1:5" ht="39" customHeight="1" thickBot="1" x14ac:dyDescent="0.3">
      <c r="A11" s="53" t="s">
        <v>95</v>
      </c>
      <c r="B11" s="55">
        <f>IF('طرح ها و پروژه ها'!E15&gt;0,1,0)</f>
        <v>0</v>
      </c>
      <c r="C11" s="55">
        <f>IF('طرح ها و پروژه ها'!W15&gt;=100,0.25,0)</f>
        <v>0</v>
      </c>
      <c r="D11" s="55">
        <f>IF('طرح ها و پروژه ها'!Y15="عالی",3,IF('طرح ها و پروژه ها'!Y15="خوب",2.25,IF('طرح ها و پروژه ها'!Y15="متوسط",1.75,IF('طرح ها و پروژه ها'!Y15="ضعیف",1.5,0))))</f>
        <v>0</v>
      </c>
      <c r="E11" s="55">
        <f t="shared" si="0"/>
        <v>0</v>
      </c>
    </row>
    <row r="12" spans="1:5" ht="39" customHeight="1" thickBot="1" x14ac:dyDescent="0.3">
      <c r="A12" s="142" t="s">
        <v>168</v>
      </c>
      <c r="B12" s="143"/>
      <c r="C12" s="143"/>
      <c r="D12" s="144"/>
      <c r="E12" s="84">
        <f>SUM(E2:E11)</f>
        <v>0</v>
      </c>
    </row>
    <row r="13" spans="1:5" ht="39" customHeight="1" thickBot="1" x14ac:dyDescent="0.3">
      <c r="A13" s="142" t="s">
        <v>176</v>
      </c>
      <c r="B13" s="143"/>
      <c r="C13" s="143"/>
      <c r="D13" s="144"/>
      <c r="E13" s="84">
        <f>COUNTIF(B2:B11,"&gt;0")</f>
        <v>0</v>
      </c>
    </row>
    <row r="14" spans="1:5" ht="39" customHeight="1" thickBot="1" x14ac:dyDescent="0.3">
      <c r="A14" s="142" t="s">
        <v>169</v>
      </c>
      <c r="B14" s="143"/>
      <c r="C14" s="143"/>
      <c r="D14" s="144"/>
      <c r="E14" s="84">
        <f>SUM(B2:B11)</f>
        <v>0</v>
      </c>
    </row>
    <row r="15" spans="1:5" ht="39" customHeight="1" thickBot="1" x14ac:dyDescent="0.3">
      <c r="A15" s="142" t="s">
        <v>167</v>
      </c>
      <c r="B15" s="143"/>
      <c r="C15" s="143"/>
      <c r="D15" s="144"/>
      <c r="E15" s="84">
        <f>IF(E13&gt;0,E12/E13,0)</f>
        <v>0</v>
      </c>
    </row>
    <row r="16" spans="1:5" ht="43.5" customHeight="1" thickBot="1" x14ac:dyDescent="0.3">
      <c r="A16" s="147" t="s">
        <v>84</v>
      </c>
      <c r="B16" s="148"/>
      <c r="C16" s="148"/>
      <c r="D16" s="149"/>
      <c r="E16" s="83">
        <f>IF((E15+E14)&gt;=4,4,SUM(E14:E15))</f>
        <v>0</v>
      </c>
    </row>
    <row r="17" spans="1:8" ht="42.75" customHeight="1" thickBot="1" x14ac:dyDescent="0.3">
      <c r="A17" s="147" t="s">
        <v>156</v>
      </c>
      <c r="B17" s="148"/>
      <c r="C17" s="148"/>
      <c r="D17" s="149"/>
      <c r="E17" s="83">
        <f>IF(SUM(E14:E15)&gt;=4,SUM(E14:E15)-4,0)</f>
        <v>0</v>
      </c>
    </row>
    <row r="22" spans="1:8" ht="52.5" customHeight="1" x14ac:dyDescent="0.25">
      <c r="D22" s="60" t="s">
        <v>7</v>
      </c>
      <c r="E22" s="60" t="s">
        <v>114</v>
      </c>
      <c r="F22" s="60" t="s">
        <v>112</v>
      </c>
      <c r="G22" s="53" t="s">
        <v>113</v>
      </c>
    </row>
    <row r="23" spans="1:8" ht="24.75" customHeight="1" x14ac:dyDescent="0.25">
      <c r="A23" s="146" t="s">
        <v>96</v>
      </c>
      <c r="B23" s="70"/>
      <c r="C23" s="70"/>
      <c r="D23" s="61" t="s">
        <v>106</v>
      </c>
      <c r="E23" s="65" t="s">
        <v>46</v>
      </c>
      <c r="F23" s="62" t="s">
        <v>64</v>
      </c>
      <c r="G23" s="65">
        <v>3</v>
      </c>
      <c r="H23" s="145" t="s">
        <v>115</v>
      </c>
    </row>
    <row r="24" spans="1:8" ht="24.75" customHeight="1" x14ac:dyDescent="0.25">
      <c r="A24" s="146"/>
      <c r="B24" s="70"/>
      <c r="C24" s="70"/>
      <c r="D24" s="61" t="s">
        <v>107</v>
      </c>
      <c r="E24" s="65" t="s">
        <v>46</v>
      </c>
      <c r="F24" s="62" t="s">
        <v>64</v>
      </c>
      <c r="G24" s="65">
        <v>3</v>
      </c>
      <c r="H24" s="145"/>
    </row>
    <row r="25" spans="1:8" ht="24.75" customHeight="1" x14ac:dyDescent="0.25">
      <c r="A25" s="146"/>
      <c r="B25" s="70"/>
      <c r="C25" s="70"/>
      <c r="D25" s="59" t="s">
        <v>108</v>
      </c>
      <c r="E25" s="54">
        <v>0.5</v>
      </c>
      <c r="F25" s="63" t="s">
        <v>104</v>
      </c>
      <c r="G25" s="54">
        <v>2.5</v>
      </c>
    </row>
    <row r="26" spans="1:8" ht="24.75" customHeight="1" x14ac:dyDescent="0.25">
      <c r="A26" s="146"/>
      <c r="B26" s="70"/>
      <c r="C26" s="70"/>
      <c r="D26" s="59" t="s">
        <v>107</v>
      </c>
      <c r="E26" s="54">
        <v>0.5</v>
      </c>
      <c r="F26" s="63" t="s">
        <v>104</v>
      </c>
      <c r="G26" s="54">
        <v>2.5</v>
      </c>
    </row>
    <row r="27" spans="1:8" ht="24.75" customHeight="1" x14ac:dyDescent="0.25">
      <c r="A27" s="146"/>
      <c r="B27" s="70"/>
      <c r="C27" s="70"/>
      <c r="D27" s="61" t="s">
        <v>106</v>
      </c>
      <c r="E27" s="65">
        <v>0.5</v>
      </c>
      <c r="F27" s="62" t="s">
        <v>105</v>
      </c>
      <c r="G27" s="65">
        <v>2</v>
      </c>
    </row>
    <row r="28" spans="1:8" ht="24.75" customHeight="1" x14ac:dyDescent="0.25">
      <c r="A28" s="146"/>
      <c r="B28" s="70"/>
      <c r="C28" s="70"/>
      <c r="D28" s="61" t="s">
        <v>109</v>
      </c>
      <c r="E28" s="65">
        <v>0.5</v>
      </c>
      <c r="F28" s="62" t="s">
        <v>105</v>
      </c>
      <c r="G28" s="65">
        <v>2</v>
      </c>
    </row>
    <row r="29" spans="1:8" ht="24.75" customHeight="1" x14ac:dyDescent="0.25">
      <c r="A29" s="146"/>
      <c r="B29" s="70"/>
      <c r="C29" s="70"/>
      <c r="D29" s="59" t="s">
        <v>110</v>
      </c>
      <c r="E29" s="54">
        <v>0</v>
      </c>
      <c r="F29" s="63" t="s">
        <v>102</v>
      </c>
      <c r="G29" s="54">
        <v>1.5</v>
      </c>
      <c r="H29" s="145" t="s">
        <v>115</v>
      </c>
    </row>
    <row r="30" spans="1:8" ht="24.75" customHeight="1" x14ac:dyDescent="0.25">
      <c r="A30" s="146"/>
      <c r="B30" s="70"/>
      <c r="C30" s="70"/>
      <c r="D30" s="59" t="s">
        <v>111</v>
      </c>
      <c r="E30" s="54">
        <v>0</v>
      </c>
      <c r="F30" s="63" t="s">
        <v>102</v>
      </c>
      <c r="G30" s="54">
        <v>1.5</v>
      </c>
      <c r="H30" s="145"/>
    </row>
  </sheetData>
  <sheetProtection password="CF7A" sheet="1" objects="1" scenarios="1"/>
  <mergeCells count="9">
    <mergeCell ref="A12:D12"/>
    <mergeCell ref="A14:D14"/>
    <mergeCell ref="A15:D15"/>
    <mergeCell ref="H23:H24"/>
    <mergeCell ref="H29:H30"/>
    <mergeCell ref="A23:A30"/>
    <mergeCell ref="A16:D16"/>
    <mergeCell ref="A17:D17"/>
    <mergeCell ref="A13:D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59999389629810485"/>
  </sheetPr>
  <dimension ref="A1:R18"/>
  <sheetViews>
    <sheetView rightToLeft="1" zoomScale="80" zoomScaleNormal="80" workbookViewId="0">
      <selection activeCell="C8" sqref="C8"/>
    </sheetView>
  </sheetViews>
  <sheetFormatPr defaultRowHeight="21" x14ac:dyDescent="0.25"/>
  <cols>
    <col min="1" max="1" width="5.5703125" style="2" customWidth="1"/>
    <col min="2" max="4" width="10.42578125" style="2" customWidth="1"/>
    <col min="5" max="5" width="27.28515625" style="2" customWidth="1"/>
    <col min="6" max="6" width="19.140625" style="2" customWidth="1"/>
    <col min="7" max="7" width="19.140625" style="34" customWidth="1"/>
    <col min="8" max="8" width="9.42578125" style="34" customWidth="1"/>
    <col min="9" max="9" width="13.28515625" style="34" customWidth="1"/>
    <col min="10" max="12" width="8" style="34" customWidth="1"/>
    <col min="13" max="13" width="16.7109375" style="34" customWidth="1"/>
    <col min="14" max="15" width="16.7109375" style="2" customWidth="1"/>
    <col min="16" max="16" width="16.7109375" style="34" customWidth="1"/>
    <col min="17" max="18" width="19.5703125" style="2" customWidth="1"/>
    <col min="19" max="32" width="8" style="2" customWidth="1"/>
    <col min="33" max="16384" width="9.140625" style="2"/>
  </cols>
  <sheetData>
    <row r="1" spans="1:18" ht="51" customHeight="1" x14ac:dyDescent="0.25">
      <c r="A1" s="114" t="s">
        <v>1</v>
      </c>
      <c r="B1" s="114"/>
      <c r="C1" s="114"/>
      <c r="D1" s="114"/>
      <c r="E1" s="114"/>
    </row>
    <row r="2" spans="1:18" ht="43.5" customHeight="1" x14ac:dyDescent="0.25">
      <c r="A2" s="128" t="s">
        <v>126</v>
      </c>
      <c r="B2" s="128"/>
      <c r="C2" s="128"/>
      <c r="D2" s="128"/>
      <c r="E2" s="128"/>
      <c r="F2" s="128"/>
      <c r="G2" s="68"/>
      <c r="H2" s="33"/>
      <c r="I2" s="33"/>
      <c r="J2" s="33"/>
      <c r="K2" s="33"/>
      <c r="L2" s="33"/>
      <c r="M2" s="33"/>
      <c r="N2" s="33"/>
      <c r="O2" s="33"/>
      <c r="P2" s="33"/>
      <c r="Q2" s="33"/>
    </row>
    <row r="3" spans="1:18" ht="38.25" customHeight="1" x14ac:dyDescent="0.25">
      <c r="A3" s="107" t="s">
        <v>0</v>
      </c>
      <c r="B3" s="107" t="s">
        <v>27</v>
      </c>
      <c r="C3" s="107" t="s">
        <v>25</v>
      </c>
      <c r="D3" s="107" t="s">
        <v>26</v>
      </c>
      <c r="E3" s="102" t="s">
        <v>13</v>
      </c>
      <c r="F3" s="103"/>
      <c r="G3" s="103"/>
      <c r="H3" s="103"/>
      <c r="I3" s="103"/>
      <c r="J3" s="103"/>
      <c r="K3" s="103"/>
      <c r="L3" s="104"/>
      <c r="M3" s="102" t="s">
        <v>14</v>
      </c>
      <c r="N3" s="103"/>
      <c r="O3" s="103"/>
      <c r="P3" s="104"/>
      <c r="Q3" s="102" t="s">
        <v>217</v>
      </c>
      <c r="R3" s="104"/>
    </row>
    <row r="4" spans="1:18" x14ac:dyDescent="0.25">
      <c r="A4" s="115"/>
      <c r="B4" s="115"/>
      <c r="C4" s="115"/>
      <c r="D4" s="115"/>
      <c r="E4" s="107" t="s">
        <v>12</v>
      </c>
      <c r="F4" s="107" t="s">
        <v>23</v>
      </c>
      <c r="G4" s="107" t="s">
        <v>164</v>
      </c>
      <c r="H4" s="107" t="s">
        <v>7</v>
      </c>
      <c r="I4" s="107" t="s">
        <v>152</v>
      </c>
      <c r="J4" s="106" t="s">
        <v>5</v>
      </c>
      <c r="K4" s="106"/>
      <c r="L4" s="106"/>
      <c r="M4" s="85"/>
      <c r="N4" s="107" t="s">
        <v>123</v>
      </c>
      <c r="O4" s="107" t="s">
        <v>6</v>
      </c>
      <c r="P4" s="107" t="s">
        <v>124</v>
      </c>
      <c r="Q4" s="107" t="s">
        <v>203</v>
      </c>
      <c r="R4" s="107" t="s">
        <v>150</v>
      </c>
    </row>
    <row r="5" spans="1:18" s="34" customFormat="1" x14ac:dyDescent="0.25">
      <c r="A5" s="108"/>
      <c r="B5" s="108"/>
      <c r="C5" s="108"/>
      <c r="D5" s="108"/>
      <c r="E5" s="108"/>
      <c r="F5" s="108"/>
      <c r="G5" s="108"/>
      <c r="H5" s="108"/>
      <c r="I5" s="108"/>
      <c r="J5" s="67" t="s">
        <v>33</v>
      </c>
      <c r="K5" s="67" t="s">
        <v>34</v>
      </c>
      <c r="L5" s="67" t="s">
        <v>35</v>
      </c>
      <c r="M5" s="86" t="s">
        <v>196</v>
      </c>
      <c r="N5" s="108"/>
      <c r="O5" s="108"/>
      <c r="P5" s="108"/>
      <c r="Q5" s="108"/>
      <c r="R5" s="108"/>
    </row>
    <row r="6" spans="1:18" ht="62.25" customHeight="1" x14ac:dyDescent="0.25">
      <c r="A6" s="19"/>
      <c r="B6" s="19"/>
      <c r="C6" s="19"/>
      <c r="D6" s="19"/>
      <c r="E6" s="19"/>
      <c r="F6" s="19" t="s">
        <v>122</v>
      </c>
      <c r="G6" s="19"/>
      <c r="H6" s="19"/>
      <c r="I6" s="19"/>
      <c r="J6" s="19" t="s">
        <v>122</v>
      </c>
      <c r="K6" s="19" t="s">
        <v>122</v>
      </c>
      <c r="L6" s="19" t="s">
        <v>122</v>
      </c>
      <c r="M6" s="19"/>
      <c r="N6" s="19"/>
      <c r="O6" s="19"/>
      <c r="P6" s="19"/>
      <c r="Q6" s="19" t="s">
        <v>122</v>
      </c>
      <c r="R6" s="19"/>
    </row>
    <row r="7" spans="1:18" ht="62.25" customHeight="1" x14ac:dyDescent="0.25">
      <c r="A7" s="20"/>
      <c r="B7" s="20"/>
      <c r="C7" s="20"/>
      <c r="D7" s="20"/>
      <c r="E7" s="20"/>
      <c r="F7" s="20" t="s">
        <v>122</v>
      </c>
      <c r="G7" s="20"/>
      <c r="H7" s="20"/>
      <c r="I7" s="20"/>
      <c r="J7" s="20" t="s">
        <v>122</v>
      </c>
      <c r="K7" s="20" t="s">
        <v>122</v>
      </c>
      <c r="L7" s="20" t="s">
        <v>122</v>
      </c>
      <c r="M7" s="20"/>
      <c r="N7" s="20"/>
      <c r="O7" s="20"/>
      <c r="P7" s="20"/>
      <c r="Q7" s="20" t="s">
        <v>122</v>
      </c>
      <c r="R7" s="20"/>
    </row>
    <row r="8" spans="1:18" ht="62.25" customHeight="1" x14ac:dyDescent="0.25">
      <c r="A8" s="19"/>
      <c r="B8" s="19"/>
      <c r="C8" s="19"/>
      <c r="D8" s="19"/>
      <c r="E8" s="19"/>
      <c r="F8" s="19" t="s">
        <v>122</v>
      </c>
      <c r="G8" s="19"/>
      <c r="H8" s="19"/>
      <c r="I8" s="19"/>
      <c r="J8" s="19" t="s">
        <v>122</v>
      </c>
      <c r="K8" s="19" t="s">
        <v>122</v>
      </c>
      <c r="L8" s="19" t="s">
        <v>122</v>
      </c>
      <c r="M8" s="19"/>
      <c r="N8" s="19"/>
      <c r="O8" s="19"/>
      <c r="P8" s="19"/>
      <c r="Q8" s="19" t="s">
        <v>122</v>
      </c>
      <c r="R8" s="19"/>
    </row>
    <row r="9" spans="1:18" ht="62.25" customHeight="1" x14ac:dyDescent="0.25">
      <c r="A9" s="20"/>
      <c r="B9" s="20"/>
      <c r="C9" s="20"/>
      <c r="D9" s="20"/>
      <c r="E9" s="20"/>
      <c r="F9" s="20" t="s">
        <v>122</v>
      </c>
      <c r="G9" s="20"/>
      <c r="H9" s="20"/>
      <c r="I9" s="20"/>
      <c r="J9" s="20" t="s">
        <v>122</v>
      </c>
      <c r="K9" s="20" t="s">
        <v>122</v>
      </c>
      <c r="L9" s="20" t="s">
        <v>122</v>
      </c>
      <c r="M9" s="20"/>
      <c r="N9" s="20"/>
      <c r="O9" s="20"/>
      <c r="P9" s="20"/>
      <c r="Q9" s="20" t="s">
        <v>122</v>
      </c>
      <c r="R9" s="20"/>
    </row>
    <row r="10" spans="1:18" ht="62.25" customHeight="1" x14ac:dyDescent="0.25">
      <c r="A10" s="19"/>
      <c r="B10" s="19"/>
      <c r="C10" s="19"/>
      <c r="D10" s="19"/>
      <c r="E10" s="19"/>
      <c r="F10" s="19" t="s">
        <v>122</v>
      </c>
      <c r="G10" s="19"/>
      <c r="H10" s="19"/>
      <c r="I10" s="19"/>
      <c r="J10" s="19" t="s">
        <v>122</v>
      </c>
      <c r="K10" s="19" t="s">
        <v>122</v>
      </c>
      <c r="L10" s="19" t="s">
        <v>122</v>
      </c>
      <c r="M10" s="19"/>
      <c r="N10" s="19"/>
      <c r="O10" s="19"/>
      <c r="P10" s="19"/>
      <c r="Q10" s="19" t="s">
        <v>122</v>
      </c>
      <c r="R10" s="19"/>
    </row>
    <row r="11" spans="1:18" ht="62.25" customHeight="1" x14ac:dyDescent="0.25">
      <c r="A11" s="20"/>
      <c r="B11" s="20"/>
      <c r="C11" s="20"/>
      <c r="D11" s="20"/>
      <c r="E11" s="20"/>
      <c r="F11" s="20" t="s">
        <v>122</v>
      </c>
      <c r="G11" s="20"/>
      <c r="H11" s="20"/>
      <c r="I11" s="20"/>
      <c r="J11" s="20" t="s">
        <v>122</v>
      </c>
      <c r="K11" s="20" t="s">
        <v>122</v>
      </c>
      <c r="L11" s="20" t="s">
        <v>122</v>
      </c>
      <c r="M11" s="20"/>
      <c r="N11" s="20"/>
      <c r="O11" s="20"/>
      <c r="P11" s="20"/>
      <c r="Q11" s="20" t="s">
        <v>122</v>
      </c>
      <c r="R11" s="20"/>
    </row>
    <row r="12" spans="1:18" ht="62.25" customHeight="1" x14ac:dyDescent="0.25">
      <c r="A12" s="19"/>
      <c r="B12" s="19"/>
      <c r="C12" s="19"/>
      <c r="D12" s="19"/>
      <c r="E12" s="19"/>
      <c r="F12" s="19" t="s">
        <v>122</v>
      </c>
      <c r="G12" s="19"/>
      <c r="H12" s="19"/>
      <c r="I12" s="19"/>
      <c r="J12" s="19" t="s">
        <v>122</v>
      </c>
      <c r="K12" s="19" t="s">
        <v>122</v>
      </c>
      <c r="L12" s="19" t="s">
        <v>122</v>
      </c>
      <c r="M12" s="19"/>
      <c r="N12" s="19"/>
      <c r="O12" s="19"/>
      <c r="P12" s="19"/>
      <c r="Q12" s="19" t="s">
        <v>122</v>
      </c>
      <c r="R12" s="19"/>
    </row>
    <row r="13" spans="1:18" ht="62.25" customHeight="1" x14ac:dyDescent="0.25">
      <c r="A13" s="20"/>
      <c r="B13" s="20"/>
      <c r="C13" s="20"/>
      <c r="D13" s="20"/>
      <c r="E13" s="20"/>
      <c r="F13" s="20" t="s">
        <v>122</v>
      </c>
      <c r="G13" s="20"/>
      <c r="H13" s="20"/>
      <c r="I13" s="20"/>
      <c r="J13" s="20" t="s">
        <v>122</v>
      </c>
      <c r="K13" s="20" t="s">
        <v>122</v>
      </c>
      <c r="L13" s="20" t="s">
        <v>122</v>
      </c>
      <c r="M13" s="20"/>
      <c r="N13" s="20"/>
      <c r="O13" s="20"/>
      <c r="P13" s="20"/>
      <c r="Q13" s="20" t="s">
        <v>122</v>
      </c>
      <c r="R13" s="20"/>
    </row>
    <row r="14" spans="1:18" ht="62.25" customHeight="1" x14ac:dyDescent="0.25">
      <c r="A14" s="19"/>
      <c r="B14" s="19"/>
      <c r="C14" s="19"/>
      <c r="D14" s="19"/>
      <c r="E14" s="19"/>
      <c r="F14" s="19" t="s">
        <v>122</v>
      </c>
      <c r="G14" s="19"/>
      <c r="H14" s="19"/>
      <c r="I14" s="19"/>
      <c r="J14" s="19" t="s">
        <v>122</v>
      </c>
      <c r="K14" s="19" t="s">
        <v>122</v>
      </c>
      <c r="L14" s="19" t="s">
        <v>122</v>
      </c>
      <c r="M14" s="19"/>
      <c r="N14" s="19"/>
      <c r="O14" s="19"/>
      <c r="P14" s="19"/>
      <c r="Q14" s="19" t="s">
        <v>122</v>
      </c>
      <c r="R14" s="19"/>
    </row>
    <row r="15" spans="1:18" ht="62.25" customHeight="1" x14ac:dyDescent="0.25">
      <c r="A15" s="20"/>
      <c r="B15" s="20"/>
      <c r="C15" s="20"/>
      <c r="D15" s="20"/>
      <c r="E15" s="20"/>
      <c r="F15" s="20" t="s">
        <v>122</v>
      </c>
      <c r="G15" s="20"/>
      <c r="H15" s="20"/>
      <c r="I15" s="20"/>
      <c r="J15" s="20" t="s">
        <v>122</v>
      </c>
      <c r="K15" s="20" t="s">
        <v>122</v>
      </c>
      <c r="L15" s="20" t="s">
        <v>122</v>
      </c>
      <c r="M15" s="20"/>
      <c r="N15" s="20"/>
      <c r="O15" s="20"/>
      <c r="P15" s="20"/>
      <c r="Q15" s="20" t="s">
        <v>122</v>
      </c>
      <c r="R15" s="20"/>
    </row>
    <row r="17" spans="1:17" ht="63.75" customHeight="1" x14ac:dyDescent="0.25">
      <c r="A17" s="150"/>
      <c r="B17" s="150"/>
      <c r="C17" s="150"/>
      <c r="D17" s="150"/>
      <c r="E17" s="150"/>
      <c r="F17" s="150"/>
      <c r="G17" s="150"/>
      <c r="H17" s="150"/>
      <c r="I17" s="150"/>
      <c r="J17" s="150"/>
      <c r="K17" s="150"/>
      <c r="L17" s="150"/>
      <c r="M17" s="150"/>
      <c r="N17" s="150"/>
      <c r="O17" s="150"/>
      <c r="P17" s="150"/>
      <c r="Q17" s="150"/>
    </row>
    <row r="18" spans="1:17" ht="70.5" customHeight="1" x14ac:dyDescent="0.25">
      <c r="A18" s="139" t="s">
        <v>219</v>
      </c>
      <c r="B18" s="140"/>
      <c r="C18" s="140"/>
      <c r="D18" s="140"/>
      <c r="E18" s="140"/>
      <c r="F18" s="140"/>
      <c r="G18" s="140"/>
      <c r="H18" s="141"/>
    </row>
  </sheetData>
  <mergeCells count="22">
    <mergeCell ref="Q3:R3"/>
    <mergeCell ref="Q4:Q5"/>
    <mergeCell ref="R4:R5"/>
    <mergeCell ref="A18:H18"/>
    <mergeCell ref="A1:E1"/>
    <mergeCell ref="A2:F2"/>
    <mergeCell ref="A17:Q17"/>
    <mergeCell ref="A3:A5"/>
    <mergeCell ref="B3:B5"/>
    <mergeCell ref="C3:C5"/>
    <mergeCell ref="D3:D5"/>
    <mergeCell ref="E4:E5"/>
    <mergeCell ref="F4:F5"/>
    <mergeCell ref="G4:G5"/>
    <mergeCell ref="H4:H5"/>
    <mergeCell ref="J4:L4"/>
    <mergeCell ref="I4:I5"/>
    <mergeCell ref="M3:P3"/>
    <mergeCell ref="E3:L3"/>
    <mergeCell ref="N4:N5"/>
    <mergeCell ref="O4:O5"/>
    <mergeCell ref="P4:P5"/>
  </mergeCells>
  <dataValidations count="6">
    <dataValidation type="list" allowBlank="1" showInputMessage="1" showErrorMessage="1" sqref="F6:F15">
      <formula1>" انتخاب کنید, آموزشِ پژوهش, توان‌افزایی پژوهشی, فرهنگ‌سازی و ترویج پژوهش"</formula1>
    </dataValidation>
    <dataValidation type="list" allowBlank="1" showInputMessage="1" showErrorMessage="1" sqref="L6:L15">
      <formula1>"انتخاب کنید, 1395,1396,1397,1398,1399,1400"</formula1>
    </dataValidation>
    <dataValidation type="list" allowBlank="1" showInputMessage="1" showErrorMessage="1" sqref="K6:K15">
      <formula1>"انتخاب کنید,1, 2, 3, 4,5, 6, 7, 8, 9, 10, 11, 12"</formula1>
    </dataValidation>
    <dataValidation type="list" allowBlank="1" showInputMessage="1" showErrorMessage="1" sqref="J6:J15">
      <formula1>"انتخاب کنید,1, 2, 3, 4,5, 6, 7, 8, 9, 10, 11, 12, 13, 14, 15, 16, 17, 18, 19, 20, 21, 22, 23, 24, 25, 26, 27, 28, 29, 30, 31"</formula1>
    </dataValidation>
    <dataValidation type="list" allowBlank="1" showInputMessage="1" showErrorMessage="1" sqref="Q6:Q15">
      <formula1>"انتخاب کنید, عالی, خوب, متوسط, ضعیف"</formula1>
    </dataValidation>
    <dataValidation type="list" allowBlank="1" showInputMessage="1" showErrorMessage="1" sqref="I6:I15">
      <formula1>"انتخاب کنید, چاپی, الکترونیکی"</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rightToLeft="1" zoomScale="90" zoomScaleNormal="90" workbookViewId="0">
      <selection activeCell="A2" sqref="A2:XFD2"/>
    </sheetView>
  </sheetViews>
  <sheetFormatPr defaultRowHeight="15" x14ac:dyDescent="0.25"/>
  <cols>
    <col min="1" max="1" width="20.85546875" customWidth="1"/>
    <col min="2" max="2" width="17" customWidth="1"/>
    <col min="3" max="3" width="17.42578125" customWidth="1"/>
    <col min="4" max="4" width="17.85546875" customWidth="1"/>
    <col min="5" max="5" width="15.85546875" customWidth="1"/>
  </cols>
  <sheetData>
    <row r="1" spans="1:5" ht="57" customHeight="1" x14ac:dyDescent="0.25">
      <c r="A1" s="56"/>
      <c r="B1" s="35" t="s">
        <v>161</v>
      </c>
      <c r="C1" s="35" t="s">
        <v>101</v>
      </c>
      <c r="D1" s="35" t="s">
        <v>149</v>
      </c>
      <c r="E1" s="35" t="s">
        <v>170</v>
      </c>
    </row>
    <row r="2" spans="1:5" ht="29.25" customHeight="1" x14ac:dyDescent="0.25">
      <c r="A2" s="57" t="s">
        <v>138</v>
      </c>
      <c r="B2" s="58">
        <f>IF(جزوه!E6&gt;0,0.25,0)</f>
        <v>0</v>
      </c>
      <c r="C2" s="58">
        <f>IF(جزوه!H6&gt;=50,0.25,0)</f>
        <v>0</v>
      </c>
      <c r="D2" s="58">
        <f>IF(جزوه!Q6="عالی",0.5,IF(جزوه!Q6="خوب",0.4,IF(جزوه!Q6="متوسط",0.3,0)))</f>
        <v>0</v>
      </c>
      <c r="E2" s="69">
        <f t="shared" ref="E2:E11" si="0">SUM(C2:D2)</f>
        <v>0</v>
      </c>
    </row>
    <row r="3" spans="1:5" ht="29.25" customHeight="1" x14ac:dyDescent="0.25">
      <c r="A3" s="57" t="s">
        <v>139</v>
      </c>
      <c r="B3" s="58">
        <f>IF(جزوه!E7&gt;0,0.25,0)</f>
        <v>0</v>
      </c>
      <c r="C3" s="58">
        <f>IF(جزوه!H7&gt;=50,0.25,0)</f>
        <v>0</v>
      </c>
      <c r="D3" s="58">
        <f>IF(جزوه!Q7="عالی",0.5,IF(جزوه!Q7="خوب",0.4,IF(جزوه!Q7="متوسط",0.3,0)))</f>
        <v>0</v>
      </c>
      <c r="E3" s="69">
        <f t="shared" si="0"/>
        <v>0</v>
      </c>
    </row>
    <row r="4" spans="1:5" ht="29.25" customHeight="1" x14ac:dyDescent="0.25">
      <c r="A4" s="57" t="s">
        <v>140</v>
      </c>
      <c r="B4" s="58">
        <f>IF(جزوه!E8&gt;0,0.25,0)</f>
        <v>0</v>
      </c>
      <c r="C4" s="58">
        <f>IF(جزوه!H8&gt;=50,0.25,0)</f>
        <v>0</v>
      </c>
      <c r="D4" s="58">
        <f>IF(جزوه!Q8="عالی",0.5,IF(جزوه!Q8="خوب",0.4,IF(جزوه!Q8="متوسط",0.3,0)))</f>
        <v>0</v>
      </c>
      <c r="E4" s="69">
        <f t="shared" si="0"/>
        <v>0</v>
      </c>
    </row>
    <row r="5" spans="1:5" ht="29.25" customHeight="1" x14ac:dyDescent="0.25">
      <c r="A5" s="57" t="s">
        <v>141</v>
      </c>
      <c r="B5" s="58">
        <f>IF(جزوه!E9&gt;0,0.25,0)</f>
        <v>0</v>
      </c>
      <c r="C5" s="58">
        <f>IF(جزوه!H9&gt;=50,0.25,0)</f>
        <v>0</v>
      </c>
      <c r="D5" s="58">
        <f>IF(جزوه!Q9="عالی",0.5,IF(جزوه!Q9="خوب",0.4,IF(جزوه!Q9="متوسط",0.3,0)))</f>
        <v>0</v>
      </c>
      <c r="E5" s="69">
        <f t="shared" si="0"/>
        <v>0</v>
      </c>
    </row>
    <row r="6" spans="1:5" ht="29.25" customHeight="1" x14ac:dyDescent="0.25">
      <c r="A6" s="57" t="s">
        <v>142</v>
      </c>
      <c r="B6" s="58">
        <f>IF(جزوه!E10&gt;0,0.25,0)</f>
        <v>0</v>
      </c>
      <c r="C6" s="58">
        <f>IF(جزوه!H10&gt;=50,0.25,0)</f>
        <v>0</v>
      </c>
      <c r="D6" s="58">
        <f>IF(جزوه!Q10="عالی",0.5,IF(جزوه!Q10="خوب",0.4,IF(جزوه!Q10="متوسط",0.3,0)))</f>
        <v>0</v>
      </c>
      <c r="E6" s="69">
        <f t="shared" si="0"/>
        <v>0</v>
      </c>
    </row>
    <row r="7" spans="1:5" ht="29.25" customHeight="1" x14ac:dyDescent="0.25">
      <c r="A7" s="57" t="s">
        <v>143</v>
      </c>
      <c r="B7" s="58">
        <f>IF(جزوه!E11&gt;0,0.25,0)</f>
        <v>0</v>
      </c>
      <c r="C7" s="58">
        <f>IF(جزوه!H11&gt;=50,0.25,0)</f>
        <v>0</v>
      </c>
      <c r="D7" s="58">
        <f>IF(جزوه!Q11="عالی",0.5,IF(جزوه!Q11="خوب",0.4,IF(جزوه!Q11="متوسط",0.3,0)))</f>
        <v>0</v>
      </c>
      <c r="E7" s="69">
        <f t="shared" si="0"/>
        <v>0</v>
      </c>
    </row>
    <row r="8" spans="1:5" ht="29.25" customHeight="1" x14ac:dyDescent="0.25">
      <c r="A8" s="57" t="s">
        <v>144</v>
      </c>
      <c r="B8" s="58">
        <f>IF(جزوه!E12&gt;0,0.25,0)</f>
        <v>0</v>
      </c>
      <c r="C8" s="58">
        <f>IF(جزوه!H12&gt;=50,0.25,0)</f>
        <v>0</v>
      </c>
      <c r="D8" s="58">
        <f>IF(جزوه!Q12="عالی",0.5,IF(جزوه!Q12="خوب",0.4,IF(جزوه!Q12="متوسط",0.3,0)))</f>
        <v>0</v>
      </c>
      <c r="E8" s="69">
        <f t="shared" si="0"/>
        <v>0</v>
      </c>
    </row>
    <row r="9" spans="1:5" ht="29.25" customHeight="1" x14ac:dyDescent="0.25">
      <c r="A9" s="57" t="s">
        <v>145</v>
      </c>
      <c r="B9" s="58">
        <f>IF(جزوه!E13&gt;0,0.25,0)</f>
        <v>0</v>
      </c>
      <c r="C9" s="58">
        <f>IF(جزوه!H13&gt;=50,0.25,0)</f>
        <v>0</v>
      </c>
      <c r="D9" s="58">
        <f>IF(جزوه!Q13="عالی",0.5,IF(جزوه!Q13="خوب",0.4,IF(جزوه!Q13="متوسط",0.3,0)))</f>
        <v>0</v>
      </c>
      <c r="E9" s="69">
        <f t="shared" si="0"/>
        <v>0</v>
      </c>
    </row>
    <row r="10" spans="1:5" ht="29.25" customHeight="1" x14ac:dyDescent="0.25">
      <c r="A10" s="57" t="s">
        <v>146</v>
      </c>
      <c r="B10" s="58">
        <f>IF(جزوه!E14&gt;0,0.25,0)</f>
        <v>0</v>
      </c>
      <c r="C10" s="58">
        <f>IF(جزوه!H14&gt;=50,0.25,0)</f>
        <v>0</v>
      </c>
      <c r="D10" s="58">
        <f>IF(جزوه!Q14="عالی",0.5,IF(جزوه!Q14="خوب",0.4,IF(جزوه!Q14="متوسط",0.3,0)))</f>
        <v>0</v>
      </c>
      <c r="E10" s="69">
        <f t="shared" si="0"/>
        <v>0</v>
      </c>
    </row>
    <row r="11" spans="1:5" ht="29.25" customHeight="1" thickBot="1" x14ac:dyDescent="0.3">
      <c r="A11" s="57" t="s">
        <v>147</v>
      </c>
      <c r="B11" s="58">
        <f>IF(جزوه!E15&gt;0,0.25,0)</f>
        <v>0</v>
      </c>
      <c r="C11" s="58">
        <f>IF(جزوه!H15&gt;=50,0.25,0)</f>
        <v>0</v>
      </c>
      <c r="D11" s="58">
        <f>IF(جزوه!Q15="عالی",0.5,IF(جزوه!Q15="خوب",0.4,IF(جزوه!Q15="متوسط",0.3,0)))</f>
        <v>0</v>
      </c>
      <c r="E11" s="69">
        <f t="shared" si="0"/>
        <v>0</v>
      </c>
    </row>
    <row r="12" spans="1:5" ht="35.25" customHeight="1" thickBot="1" x14ac:dyDescent="0.3">
      <c r="A12" s="154" t="s">
        <v>168</v>
      </c>
      <c r="B12" s="155"/>
      <c r="C12" s="155"/>
      <c r="D12" s="156"/>
      <c r="E12" s="82">
        <f>SUM(E2:E11)</f>
        <v>0</v>
      </c>
    </row>
    <row r="13" spans="1:5" ht="35.25" customHeight="1" thickBot="1" x14ac:dyDescent="0.3">
      <c r="A13" s="154" t="s">
        <v>177</v>
      </c>
      <c r="B13" s="155"/>
      <c r="C13" s="155"/>
      <c r="D13" s="156"/>
      <c r="E13" s="82">
        <f>COUNTIF(B2:B11,"&gt;0")</f>
        <v>0</v>
      </c>
    </row>
    <row r="14" spans="1:5" ht="35.25" customHeight="1" thickBot="1" x14ac:dyDescent="0.3">
      <c r="A14" s="154" t="s">
        <v>169</v>
      </c>
      <c r="B14" s="155"/>
      <c r="C14" s="155"/>
      <c r="D14" s="156"/>
      <c r="E14" s="82">
        <f>SUM(B2:B11)</f>
        <v>0</v>
      </c>
    </row>
    <row r="15" spans="1:5" ht="35.25" customHeight="1" thickBot="1" x14ac:dyDescent="0.3">
      <c r="A15" s="154" t="s">
        <v>167</v>
      </c>
      <c r="B15" s="155"/>
      <c r="C15" s="155"/>
      <c r="D15" s="156"/>
      <c r="E15" s="82">
        <f>IF(E13&gt;0,(E12/E13),0)</f>
        <v>0</v>
      </c>
    </row>
    <row r="16" spans="1:5" ht="35.25" customHeight="1" thickBot="1" x14ac:dyDescent="0.3">
      <c r="A16" s="151" t="s">
        <v>84</v>
      </c>
      <c r="B16" s="152"/>
      <c r="C16" s="152"/>
      <c r="D16" s="153"/>
      <c r="E16" s="81">
        <f>IF(SUM(E14:E15)&gt;=2,2,SUM(E14:E15))</f>
        <v>0</v>
      </c>
    </row>
    <row r="17" spans="1:5" ht="35.25" customHeight="1" thickBot="1" x14ac:dyDescent="0.3">
      <c r="A17" s="151" t="s">
        <v>156</v>
      </c>
      <c r="B17" s="152"/>
      <c r="C17" s="152"/>
      <c r="D17" s="153"/>
      <c r="E17" s="81">
        <f>IF(SUM(E14:E15)&gt;=2,SUM(E14:E15)-2,0)</f>
        <v>0</v>
      </c>
    </row>
  </sheetData>
  <sheetProtection password="CF7A" sheet="1" objects="1" scenarios="1"/>
  <mergeCells count="6">
    <mergeCell ref="A16:D16"/>
    <mergeCell ref="A17:D17"/>
    <mergeCell ref="A12:D12"/>
    <mergeCell ref="A14:D14"/>
    <mergeCell ref="A15:D15"/>
    <mergeCell ref="A13:D1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R18"/>
  <sheetViews>
    <sheetView rightToLeft="1" topLeftCell="D3" zoomScale="80" zoomScaleNormal="80" workbookViewId="0">
      <selection activeCell="D6" sqref="D6"/>
    </sheetView>
  </sheetViews>
  <sheetFormatPr defaultRowHeight="21" x14ac:dyDescent="0.25"/>
  <cols>
    <col min="1" max="1" width="5.5703125" style="34" customWidth="1"/>
    <col min="2" max="4" width="13.140625" style="34" customWidth="1"/>
    <col min="5" max="5" width="10.42578125" style="34" customWidth="1"/>
    <col min="6" max="6" width="27.28515625" style="34" customWidth="1"/>
    <col min="7" max="7" width="19.140625" style="34" customWidth="1"/>
    <col min="8" max="9" width="15.42578125" style="34" customWidth="1"/>
    <col min="10" max="12" width="8" style="34" customWidth="1"/>
    <col min="13" max="16" width="16" style="34" customWidth="1"/>
    <col min="17" max="18" width="24.42578125" style="34" customWidth="1"/>
    <col min="19" max="32" width="8" style="34" customWidth="1"/>
    <col min="33" max="16384" width="9.140625" style="34"/>
  </cols>
  <sheetData>
    <row r="1" spans="1:18" ht="51" customHeight="1" x14ac:dyDescent="0.25">
      <c r="A1" s="114" t="s">
        <v>1</v>
      </c>
      <c r="B1" s="114"/>
      <c r="C1" s="114"/>
      <c r="D1" s="114"/>
      <c r="E1" s="114"/>
      <c r="F1" s="114"/>
    </row>
    <row r="2" spans="1:18" ht="51" customHeight="1" x14ac:dyDescent="0.25">
      <c r="A2" s="114" t="s">
        <v>127</v>
      </c>
      <c r="B2" s="114"/>
      <c r="C2" s="114"/>
      <c r="D2" s="114"/>
      <c r="E2" s="114"/>
      <c r="F2" s="114"/>
    </row>
    <row r="3" spans="1:18" ht="38.25" customHeight="1" x14ac:dyDescent="0.25">
      <c r="A3" s="107" t="s">
        <v>0</v>
      </c>
      <c r="B3" s="107" t="s">
        <v>27</v>
      </c>
      <c r="C3" s="107" t="s">
        <v>25</v>
      </c>
      <c r="D3" s="107" t="s">
        <v>26</v>
      </c>
      <c r="E3" s="107" t="s">
        <v>117</v>
      </c>
      <c r="F3" s="102" t="s">
        <v>13</v>
      </c>
      <c r="G3" s="103"/>
      <c r="H3" s="103"/>
      <c r="I3" s="103"/>
      <c r="J3" s="103"/>
      <c r="K3" s="103"/>
      <c r="L3" s="104"/>
      <c r="M3" s="102" t="s">
        <v>14</v>
      </c>
      <c r="N3" s="103"/>
      <c r="O3" s="103"/>
      <c r="P3" s="104"/>
      <c r="Q3" s="102" t="s">
        <v>218</v>
      </c>
      <c r="R3" s="104"/>
    </row>
    <row r="4" spans="1:18" ht="21" customHeight="1" x14ac:dyDescent="0.25">
      <c r="A4" s="115"/>
      <c r="B4" s="115"/>
      <c r="C4" s="115"/>
      <c r="D4" s="115"/>
      <c r="E4" s="115"/>
      <c r="F4" s="107" t="s">
        <v>12</v>
      </c>
      <c r="G4" s="107" t="s">
        <v>23</v>
      </c>
      <c r="H4" s="107" t="s">
        <v>125</v>
      </c>
      <c r="I4" s="107" t="s">
        <v>152</v>
      </c>
      <c r="J4" s="106" t="s">
        <v>5</v>
      </c>
      <c r="K4" s="106"/>
      <c r="L4" s="106"/>
      <c r="M4" s="107" t="s">
        <v>196</v>
      </c>
      <c r="N4" s="107" t="s">
        <v>123</v>
      </c>
      <c r="O4" s="107" t="s">
        <v>6</v>
      </c>
      <c r="P4" s="107" t="s">
        <v>124</v>
      </c>
      <c r="Q4" s="107" t="s">
        <v>204</v>
      </c>
      <c r="R4" s="107" t="s">
        <v>151</v>
      </c>
    </row>
    <row r="5" spans="1:18" x14ac:dyDescent="0.25">
      <c r="A5" s="108"/>
      <c r="B5" s="108"/>
      <c r="C5" s="108"/>
      <c r="D5" s="108"/>
      <c r="E5" s="108"/>
      <c r="F5" s="108"/>
      <c r="G5" s="108"/>
      <c r="H5" s="108"/>
      <c r="I5" s="108"/>
      <c r="J5" s="67" t="s">
        <v>33</v>
      </c>
      <c r="K5" s="67" t="s">
        <v>34</v>
      </c>
      <c r="L5" s="67" t="s">
        <v>35</v>
      </c>
      <c r="M5" s="108"/>
      <c r="N5" s="108"/>
      <c r="O5" s="108"/>
      <c r="P5" s="108"/>
      <c r="Q5" s="108"/>
      <c r="R5" s="108"/>
    </row>
    <row r="6" spans="1:18" ht="62.25" customHeight="1" x14ac:dyDescent="0.25">
      <c r="A6" s="19"/>
      <c r="B6" s="19"/>
      <c r="C6" s="19"/>
      <c r="D6" s="19"/>
      <c r="E6" s="19" t="s">
        <v>122</v>
      </c>
      <c r="F6" s="19"/>
      <c r="G6" s="19" t="s">
        <v>122</v>
      </c>
      <c r="H6" s="19"/>
      <c r="I6" s="19"/>
      <c r="J6" s="19" t="s">
        <v>122</v>
      </c>
      <c r="K6" s="19" t="s">
        <v>122</v>
      </c>
      <c r="L6" s="19" t="s">
        <v>122</v>
      </c>
      <c r="M6" s="19"/>
      <c r="N6" s="19"/>
      <c r="O6" s="19"/>
      <c r="P6" s="19"/>
      <c r="Q6" s="19" t="s">
        <v>122</v>
      </c>
      <c r="R6" s="19"/>
    </row>
    <row r="7" spans="1:18" ht="62.25" customHeight="1" x14ac:dyDescent="0.25">
      <c r="A7" s="20"/>
      <c r="B7" s="20"/>
      <c r="C7" s="20"/>
      <c r="D7" s="20"/>
      <c r="E7" s="20" t="s">
        <v>122</v>
      </c>
      <c r="F7" s="20"/>
      <c r="G7" s="20" t="s">
        <v>122</v>
      </c>
      <c r="H7" s="20"/>
      <c r="I7" s="20"/>
      <c r="J7" s="20" t="s">
        <v>122</v>
      </c>
      <c r="K7" s="20" t="s">
        <v>122</v>
      </c>
      <c r="L7" s="20" t="s">
        <v>122</v>
      </c>
      <c r="M7" s="20"/>
      <c r="N7" s="20"/>
      <c r="O7" s="20"/>
      <c r="P7" s="20"/>
      <c r="Q7" s="20" t="s">
        <v>122</v>
      </c>
      <c r="R7" s="20"/>
    </row>
    <row r="8" spans="1:18" ht="62.25" customHeight="1" x14ac:dyDescent="0.25">
      <c r="A8" s="19"/>
      <c r="B8" s="19"/>
      <c r="C8" s="19"/>
      <c r="D8" s="19"/>
      <c r="E8" s="19" t="s">
        <v>122</v>
      </c>
      <c r="F8" s="19"/>
      <c r="G8" s="19" t="s">
        <v>122</v>
      </c>
      <c r="H8" s="19"/>
      <c r="I8" s="19"/>
      <c r="J8" s="19" t="s">
        <v>122</v>
      </c>
      <c r="K8" s="19" t="s">
        <v>122</v>
      </c>
      <c r="L8" s="19" t="s">
        <v>122</v>
      </c>
      <c r="M8" s="19"/>
      <c r="N8" s="19"/>
      <c r="O8" s="19"/>
      <c r="P8" s="19"/>
      <c r="Q8" s="19" t="s">
        <v>122</v>
      </c>
      <c r="R8" s="19"/>
    </row>
    <row r="9" spans="1:18" ht="62.25" customHeight="1" x14ac:dyDescent="0.25">
      <c r="A9" s="20"/>
      <c r="B9" s="20"/>
      <c r="C9" s="20"/>
      <c r="D9" s="20"/>
      <c r="E9" s="20" t="s">
        <v>122</v>
      </c>
      <c r="F9" s="20"/>
      <c r="G9" s="20" t="s">
        <v>122</v>
      </c>
      <c r="H9" s="20"/>
      <c r="I9" s="20"/>
      <c r="J9" s="20" t="s">
        <v>122</v>
      </c>
      <c r="K9" s="20" t="s">
        <v>122</v>
      </c>
      <c r="L9" s="20" t="s">
        <v>122</v>
      </c>
      <c r="M9" s="20"/>
      <c r="N9" s="20"/>
      <c r="O9" s="20"/>
      <c r="P9" s="20"/>
      <c r="Q9" s="20" t="s">
        <v>122</v>
      </c>
      <c r="R9" s="20"/>
    </row>
    <row r="10" spans="1:18" ht="62.25" customHeight="1" x14ac:dyDescent="0.25">
      <c r="A10" s="19"/>
      <c r="B10" s="19"/>
      <c r="C10" s="19"/>
      <c r="D10" s="19"/>
      <c r="E10" s="19" t="s">
        <v>122</v>
      </c>
      <c r="F10" s="19"/>
      <c r="G10" s="19" t="s">
        <v>122</v>
      </c>
      <c r="H10" s="19"/>
      <c r="I10" s="19"/>
      <c r="J10" s="19" t="s">
        <v>122</v>
      </c>
      <c r="K10" s="19" t="s">
        <v>122</v>
      </c>
      <c r="L10" s="19" t="s">
        <v>122</v>
      </c>
      <c r="M10" s="19"/>
      <c r="N10" s="19"/>
      <c r="O10" s="19"/>
      <c r="P10" s="19"/>
      <c r="Q10" s="19" t="s">
        <v>122</v>
      </c>
      <c r="R10" s="19"/>
    </row>
    <row r="11" spans="1:18" ht="62.25" customHeight="1" x14ac:dyDescent="0.25">
      <c r="A11" s="20"/>
      <c r="B11" s="20"/>
      <c r="C11" s="20"/>
      <c r="D11" s="20"/>
      <c r="E11" s="20" t="s">
        <v>122</v>
      </c>
      <c r="F11" s="20"/>
      <c r="G11" s="20" t="s">
        <v>122</v>
      </c>
      <c r="H11" s="20"/>
      <c r="I11" s="20"/>
      <c r="J11" s="20" t="s">
        <v>122</v>
      </c>
      <c r="K11" s="20" t="s">
        <v>122</v>
      </c>
      <c r="L11" s="20" t="s">
        <v>122</v>
      </c>
      <c r="M11" s="20"/>
      <c r="N11" s="20"/>
      <c r="O11" s="20"/>
      <c r="P11" s="20"/>
      <c r="Q11" s="20" t="s">
        <v>122</v>
      </c>
      <c r="R11" s="20"/>
    </row>
    <row r="12" spans="1:18" ht="62.25" customHeight="1" x14ac:dyDescent="0.25">
      <c r="A12" s="19"/>
      <c r="B12" s="19"/>
      <c r="C12" s="19"/>
      <c r="D12" s="19"/>
      <c r="E12" s="19" t="s">
        <v>122</v>
      </c>
      <c r="F12" s="19"/>
      <c r="G12" s="19" t="s">
        <v>122</v>
      </c>
      <c r="H12" s="19"/>
      <c r="I12" s="19"/>
      <c r="J12" s="19" t="s">
        <v>122</v>
      </c>
      <c r="K12" s="19" t="s">
        <v>122</v>
      </c>
      <c r="L12" s="19" t="s">
        <v>122</v>
      </c>
      <c r="M12" s="19"/>
      <c r="N12" s="19"/>
      <c r="O12" s="19"/>
      <c r="P12" s="19"/>
      <c r="Q12" s="19" t="s">
        <v>122</v>
      </c>
      <c r="R12" s="19"/>
    </row>
    <row r="13" spans="1:18" ht="62.25" customHeight="1" x14ac:dyDescent="0.25">
      <c r="A13" s="20"/>
      <c r="B13" s="20"/>
      <c r="C13" s="20"/>
      <c r="D13" s="20"/>
      <c r="E13" s="20" t="s">
        <v>122</v>
      </c>
      <c r="F13" s="20"/>
      <c r="G13" s="20" t="s">
        <v>122</v>
      </c>
      <c r="H13" s="20"/>
      <c r="I13" s="20"/>
      <c r="J13" s="20" t="s">
        <v>122</v>
      </c>
      <c r="K13" s="20" t="s">
        <v>122</v>
      </c>
      <c r="L13" s="20" t="s">
        <v>122</v>
      </c>
      <c r="M13" s="20"/>
      <c r="N13" s="20"/>
      <c r="O13" s="20"/>
      <c r="P13" s="20"/>
      <c r="Q13" s="20" t="s">
        <v>122</v>
      </c>
      <c r="R13" s="20"/>
    </row>
    <row r="14" spans="1:18" ht="62.25" customHeight="1" x14ac:dyDescent="0.25">
      <c r="A14" s="19"/>
      <c r="B14" s="19"/>
      <c r="C14" s="19"/>
      <c r="D14" s="19"/>
      <c r="E14" s="19" t="s">
        <v>122</v>
      </c>
      <c r="F14" s="19"/>
      <c r="G14" s="19" t="s">
        <v>122</v>
      </c>
      <c r="H14" s="19"/>
      <c r="I14" s="19"/>
      <c r="J14" s="19" t="s">
        <v>122</v>
      </c>
      <c r="K14" s="19" t="s">
        <v>122</v>
      </c>
      <c r="L14" s="19" t="s">
        <v>122</v>
      </c>
      <c r="M14" s="19"/>
      <c r="N14" s="19"/>
      <c r="O14" s="19"/>
      <c r="P14" s="19"/>
      <c r="Q14" s="19" t="s">
        <v>122</v>
      </c>
      <c r="R14" s="19"/>
    </row>
    <row r="15" spans="1:18" ht="62.25" customHeight="1" x14ac:dyDescent="0.25">
      <c r="A15" s="20"/>
      <c r="B15" s="20"/>
      <c r="C15" s="20"/>
      <c r="D15" s="20"/>
      <c r="E15" s="20" t="s">
        <v>122</v>
      </c>
      <c r="F15" s="20"/>
      <c r="G15" s="20" t="s">
        <v>122</v>
      </c>
      <c r="H15" s="20"/>
      <c r="I15" s="20"/>
      <c r="J15" s="20" t="s">
        <v>122</v>
      </c>
      <c r="K15" s="20" t="s">
        <v>122</v>
      </c>
      <c r="L15" s="20" t="s">
        <v>122</v>
      </c>
      <c r="M15" s="20"/>
      <c r="N15" s="20"/>
      <c r="O15" s="20"/>
      <c r="P15" s="20"/>
      <c r="Q15" s="20" t="s">
        <v>122</v>
      </c>
      <c r="R15" s="20"/>
    </row>
    <row r="18" spans="1:8" ht="70.5" customHeight="1" x14ac:dyDescent="0.25">
      <c r="A18" s="139" t="s">
        <v>220</v>
      </c>
      <c r="B18" s="140"/>
      <c r="C18" s="140"/>
      <c r="D18" s="140"/>
      <c r="E18" s="140"/>
      <c r="F18" s="140"/>
      <c r="G18" s="140"/>
      <c r="H18" s="141"/>
    </row>
  </sheetData>
  <mergeCells count="22">
    <mergeCell ref="A18:H18"/>
    <mergeCell ref="A1:F1"/>
    <mergeCell ref="A2:F2"/>
    <mergeCell ref="A3:A5"/>
    <mergeCell ref="B3:B5"/>
    <mergeCell ref="C3:C5"/>
    <mergeCell ref="D3:D5"/>
    <mergeCell ref="F3:L3"/>
    <mergeCell ref="E3:E5"/>
    <mergeCell ref="I4:I5"/>
    <mergeCell ref="F4:F5"/>
    <mergeCell ref="G4:G5"/>
    <mergeCell ref="H4:H5"/>
    <mergeCell ref="J4:L4"/>
    <mergeCell ref="Q4:Q5"/>
    <mergeCell ref="R4:R5"/>
    <mergeCell ref="Q3:R3"/>
    <mergeCell ref="M4:M5"/>
    <mergeCell ref="O4:O5"/>
    <mergeCell ref="P4:P5"/>
    <mergeCell ref="M3:P3"/>
    <mergeCell ref="N4:N5"/>
  </mergeCells>
  <dataValidations count="7">
    <dataValidation type="list" allowBlank="1" showInputMessage="1" showErrorMessage="1" sqref="Q6:Q15">
      <formula1>"انتخاب کنید, عالی, خوب, متوسط, ضعیف"</formula1>
    </dataValidation>
    <dataValidation type="list" allowBlank="1" showInputMessage="1" showErrorMessage="1" sqref="J6:J15">
      <formula1>"انتخاب کنید,1, 2, 3, 4,5, 6, 7, 8, 9, 10, 11, 12, 13, 14, 15, 16, 17, 18, 19, 20, 21, 22, 23, 24, 25, 26, 27, 28, 29, 30, 31"</formula1>
    </dataValidation>
    <dataValidation type="list" allowBlank="1" showInputMessage="1" showErrorMessage="1" sqref="K6:K15">
      <formula1>"انتخاب کنید,1, 2, 3, 4,5, 6, 7, 8, 9, 10, 11, 12"</formula1>
    </dataValidation>
    <dataValidation type="list" allowBlank="1" showInputMessage="1" showErrorMessage="1" sqref="L6:L15">
      <formula1>"انتخاب کنید, 1395,1396,1397,1398,1399,1400"</formula1>
    </dataValidation>
    <dataValidation type="list" allowBlank="1" showInputMessage="1" showErrorMessage="1" sqref="G6:G15">
      <formula1>" انتخاب کنید, آموزشِ پژوهش, توان‌افزایی پژوهشی, فرهنگ‌سازی و ترویج پژوهش"</formula1>
    </dataValidation>
    <dataValidation type="list" allowBlank="1" showInputMessage="1" showErrorMessage="1" sqref="E6:E15">
      <formula1>"انتخاب کنید, هفته کتاب, هفته پژوهش, مناسبت مذهبی, مناسبت ملی, بدون مناسبت"</formula1>
    </dataValidation>
    <dataValidation type="list" allowBlank="1" showInputMessage="1" showErrorMessage="1" sqref="I6:I15">
      <formula1>"انتخاب کنید, چاپی, الکترونیکی"</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کتاب </vt:lpstr>
      <vt:lpstr>جدول امتیازات کتاب</vt:lpstr>
      <vt:lpstr>مقاله</vt:lpstr>
      <vt:lpstr>جدول امتیازات مقاله</vt:lpstr>
      <vt:lpstr>طرح ها و پروژه ها</vt:lpstr>
      <vt:lpstr>جدول امتیازات طرح</vt:lpstr>
      <vt:lpstr>جزوه</vt:lpstr>
      <vt:lpstr>جدول امتیازات جزوه</vt:lpstr>
      <vt:lpstr>بروشور</vt:lpstr>
      <vt:lpstr>جدول امتیازات بروشور</vt:lpstr>
      <vt:lpstr>تعداد فعالان عرصه پژوهش</vt:lpstr>
      <vt:lpstr>'طرح ها و پروژه ها'!OLE_LINK19</vt:lpstr>
      <vt:lpstr>'طرح ها و پروژه ها'!OLE_LINK3</vt:lpstr>
      <vt:lpstr>بروشور!OLE_LINK7</vt:lpstr>
      <vt:lpstr>جزوه!OLE_LINK7</vt:lpstr>
      <vt:lpstr>'کتاب '!OLE_LINK7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cp:lastPrinted>2017-02-08T05:32:48Z</cp:lastPrinted>
  <dcterms:created xsi:type="dcterms:W3CDTF">2016-08-24T04:19:25Z</dcterms:created>
  <dcterms:modified xsi:type="dcterms:W3CDTF">2017-02-14T07:55:26Z</dcterms:modified>
</cp:coreProperties>
</file>